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04B8F510-7235-4D41-AC28-F65BC4412CA2}" xr6:coauthVersionLast="47" xr6:coauthVersionMax="47" xr10:uidLastSave="{00000000-0000-0000-0000-000000000000}"/>
  <bookViews>
    <workbookView xWindow="28680" yWindow="-120" windowWidth="29040" windowHeight="15840" tabRatio="970" firstSheet="2" activeTab="3" xr2:uid="{00000000-000D-0000-FFFF-FFFF00000000}"/>
  </bookViews>
  <sheets>
    <sheet name="일위대가총괄표" sheetId="38" state="hidden" r:id="rId1"/>
    <sheet name="일위대가" sheetId="39" state="hidden" r:id="rId2"/>
    <sheet name="단가산출총괄표" sheetId="44" r:id="rId3"/>
    <sheet name="단가산출" sheetId="45" r:id="rId4"/>
    <sheet name="기계경비총괄표" sheetId="11" r:id="rId5"/>
    <sheet name="기계경비" sheetId="10" r:id="rId6"/>
    <sheet name="기계경비적용기준(하반기적용)" sheetId="23" r:id="rId7"/>
    <sheet name="노임단가(하반기변경)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5">기계경비!$A$1:$AD$32</definedName>
    <definedName name="_xlnm.Print_Area" localSheetId="6">'기계경비적용기준(하반기적용)'!$A$1:$Z$31</definedName>
    <definedName name="_xlnm.Print_Area" localSheetId="7">'노임단가(하반기변경)'!$B$1:$BC$48</definedName>
    <definedName name="_xlnm.Print_Area" localSheetId="3">단가산출!$B$1:$X$62</definedName>
    <definedName name="_xlnm.Print_Area" localSheetId="2">단가산출총괄표!$A$1:$I$21</definedName>
    <definedName name="_xlnm.Print_Area" localSheetId="1">일위대가!$B$1:$O$30</definedName>
    <definedName name="_xlnm.Print_Area" localSheetId="0">일위대가총괄표!$A$1:$J$29</definedName>
    <definedName name="_xlnm.Print_Titles" localSheetId="7">'노임단가(하반기변경)'!$1:$3</definedName>
    <definedName name="_xlnm.Print_Titles" localSheetId="3">단가산출!$1:$3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45" l="1"/>
  <c r="K11" i="45"/>
  <c r="E19" i="45"/>
  <c r="K15" i="45"/>
  <c r="I15" i="45"/>
  <c r="G15" i="45"/>
  <c r="H10" i="45"/>
  <c r="I8" i="10"/>
  <c r="S11" i="45" l="1"/>
  <c r="M15" i="45" s="1"/>
  <c r="O15" i="45" s="1"/>
  <c r="H19" i="45" s="1"/>
  <c r="K19" i="45" s="1"/>
  <c r="V19" i="45" s="1"/>
  <c r="V4" i="45" s="1"/>
  <c r="AA8" i="10"/>
  <c r="AC25" i="10"/>
  <c r="AC24" i="10" s="1"/>
  <c r="Z25" i="10"/>
  <c r="I28" i="10"/>
  <c r="AA28" i="10" s="1"/>
  <c r="Z28" i="10" s="1"/>
  <c r="J26" i="10"/>
  <c r="AB26" i="10" s="1"/>
  <c r="AC5" i="10"/>
  <c r="AC4" i="10" s="1"/>
  <c r="H4" i="11" s="1"/>
  <c r="E23" i="45" s="1"/>
  <c r="C4" i="11"/>
  <c r="B4" i="11"/>
  <c r="J6" i="10"/>
  <c r="AB6" i="10"/>
  <c r="J7" i="10" s="1"/>
  <c r="AB7" i="10" s="1"/>
  <c r="Z7" i="10" s="1"/>
  <c r="E25" i="23"/>
  <c r="E23" i="23"/>
  <c r="H21" i="45" l="1"/>
  <c r="H23" i="45"/>
  <c r="K23" i="45" s="1"/>
  <c r="X23" i="45" s="1"/>
  <c r="X4" i="45" s="1"/>
  <c r="J27" i="10"/>
  <c r="AB27" i="10" s="1"/>
  <c r="Z27" i="10" s="1"/>
  <c r="Z26" i="10"/>
  <c r="Z6" i="10"/>
  <c r="AB4" i="10"/>
  <c r="G4" i="11" s="1"/>
  <c r="E21" i="45" s="1"/>
  <c r="K21" i="45" s="1"/>
  <c r="W21" i="45" s="1"/>
  <c r="W4" i="45" s="1"/>
  <c r="Z5" i="10"/>
  <c r="Z8" i="10"/>
  <c r="AA4" i="10"/>
  <c r="AA24" i="10"/>
  <c r="H4" i="44" l="1"/>
  <c r="AB24" i="10"/>
  <c r="Z24" i="10" s="1"/>
  <c r="F4" i="11"/>
  <c r="Z4" i="10"/>
  <c r="E4" i="11" l="1"/>
  <c r="F4" i="44" l="1"/>
  <c r="G4" i="44"/>
  <c r="E4" i="44" l="1"/>
  <c r="U4" i="45"/>
</calcChain>
</file>

<file path=xl/sharedStrings.xml><?xml version="1.0" encoding="utf-8"?>
<sst xmlns="http://schemas.openxmlformats.org/spreadsheetml/2006/main" count="233" uniqueCount="121">
  <si>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</si>
  <si>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</si>
  <si>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</si>
  <si>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</si>
  <si>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</si>
  <si>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</si>
  <si>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</si>
  <si>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</si>
  <si>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</si>
  <si>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</si>
  <si>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</si>
  <si>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</si>
  <si>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</si>
  <si>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</si>
  <si>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기계경비</t>
  </si>
  <si>
    <t>명    칭</t>
  </si>
  <si>
    <t>규  격</t>
  </si>
  <si>
    <t>산  출  근  거</t>
  </si>
  <si>
    <t>노무비</t>
  </si>
  <si>
    <t>재료비</t>
  </si>
  <si>
    <t>ℓ</t>
  </si>
  <si>
    <t>1/8*16/12*25/20</t>
  </si>
  <si>
    <t>기계경비총괄표</t>
  </si>
  <si>
    <t>기계경비적용기준</t>
  </si>
  <si>
    <t>환 율 (/￦)</t>
  </si>
  <si>
    <t>기본재료비</t>
  </si>
  <si>
    <t>화   폐</t>
  </si>
  <si>
    <t>환  율</t>
  </si>
  <si>
    <t>비     고</t>
  </si>
  <si>
    <t>품   명</t>
  </si>
  <si>
    <t>노임계수</t>
  </si>
  <si>
    <t>계산결과값 자리수</t>
  </si>
  <si>
    <t>계산값</t>
  </si>
  <si>
    <t>￦×</t>
  </si>
  <si>
    <t>×</t>
  </si>
  <si>
    <t>10(-7)</t>
  </si>
  <si>
    <t>잡    품</t>
  </si>
  <si>
    <t>주연료의</t>
  </si>
  <si>
    <t>%</t>
  </si>
  <si>
    <t>건설기계운전사</t>
  </si>
  <si>
    <t>달러($)</t>
  </si>
  <si>
    <t>23</t>
  </si>
  <si>
    <t>경    유</t>
  </si>
  <si>
    <t>엔(100￥)</t>
  </si>
  <si>
    <t>24</t>
  </si>
  <si>
    <t>휘 발 유</t>
  </si>
  <si>
    <t>유로(E)</t>
  </si>
  <si>
    <t>마르크(M)</t>
  </si>
  <si>
    <t>파운드(L)</t>
  </si>
  <si>
    <t>1</t>
  </si>
  <si>
    <t>2</t>
  </si>
  <si>
    <t>1/8*16/12*25/20*24/15</t>
  </si>
  <si>
    <t>경  비 소수 1 미만 절하</t>
  </si>
  <si>
    <t>3</t>
  </si>
  <si>
    <t>1/8*16/12*25/20*12/10</t>
  </si>
  <si>
    <t>4</t>
  </si>
  <si>
    <t>1/8*16/12*25/20*14/12</t>
  </si>
  <si>
    <t>재료비 소수 1 미만 절하</t>
  </si>
  <si>
    <t>5</t>
  </si>
  <si>
    <t>1/8*16/12*25/20*24/5</t>
  </si>
  <si>
    <t>노무비 소수 1 미만 절하</t>
  </si>
  <si>
    <t>노임단가</t>
  </si>
  <si>
    <t>hr</t>
    <phoneticPr fontId="2" type="noConversion"/>
  </si>
  <si>
    <t>비 고</t>
    <phoneticPr fontId="2" type="noConversion"/>
  </si>
  <si>
    <t>수  량</t>
  </si>
  <si>
    <t>합     계</t>
  </si>
  <si>
    <t>노 무 비</t>
  </si>
  <si>
    <t>재 료 비</t>
  </si>
  <si>
    <t>경     비</t>
  </si>
  <si>
    <t>32Ton</t>
  </si>
  <si>
    <t>불도우저(무한궤도)손료</t>
  </si>
  <si>
    <t>불도우저(무한궤도)</t>
    <phoneticPr fontId="2" type="noConversion"/>
  </si>
  <si>
    <t>NO</t>
    <phoneticPr fontId="2" type="noConversion"/>
  </si>
  <si>
    <t>1.</t>
    <phoneticPr fontId="2" type="noConversion"/>
  </si>
  <si>
    <t>4.</t>
    <phoneticPr fontId="2" type="noConversion"/>
  </si>
  <si>
    <t>일위대가총괄표</t>
  </si>
  <si>
    <t>호  표</t>
  </si>
  <si>
    <t>일위대가</t>
  </si>
  <si>
    <t>단가산출총괄표</t>
    <phoneticPr fontId="2" type="noConversion"/>
  </si>
  <si>
    <t>비 고</t>
    <phoneticPr fontId="2" type="noConversion"/>
  </si>
  <si>
    <t>산    출    근    거</t>
  </si>
  <si>
    <t>1/8*16/12*25/20</t>
    <phoneticPr fontId="2" type="noConversion"/>
  </si>
  <si>
    <t>X</t>
    <phoneticPr fontId="100" type="noConversion"/>
  </si>
  <si>
    <t>=</t>
    <phoneticPr fontId="100" type="noConversion"/>
  </si>
  <si>
    <t>노무비 :</t>
    <phoneticPr fontId="100" type="noConversion"/>
  </si>
  <si>
    <t>재료비 :</t>
    <phoneticPr fontId="100" type="noConversion"/>
  </si>
  <si>
    <t>x</t>
    <phoneticPr fontId="100" type="noConversion"/>
  </si>
  <si>
    <r>
      <t>&lt;</t>
    </r>
    <r>
      <rPr>
        <sz val="10"/>
        <color indexed="8"/>
        <rFont val="돋움"/>
        <family val="3"/>
        <charset val="129"/>
      </rPr>
      <t>ㄱ</t>
    </r>
    <phoneticPr fontId="2" type="noConversion"/>
  </si>
  <si>
    <t>게이트밸브(주철) 부설 및 접합 설계단가 산출한 콘텐츠 입니다.</t>
    <phoneticPr fontId="2" type="noConversion"/>
  </si>
  <si>
    <t>2025년(상)</t>
    <phoneticPr fontId="2" type="noConversion"/>
  </si>
  <si>
    <t>불도저(무한궤도)</t>
    <phoneticPr fontId="2" type="noConversion"/>
  </si>
  <si>
    <t>T=</t>
    <phoneticPr fontId="100" type="noConversion"/>
  </si>
  <si>
    <t>M</t>
    <phoneticPr fontId="100" type="noConversion"/>
  </si>
  <si>
    <t>D=</t>
    <phoneticPr fontId="100" type="noConversion"/>
  </si>
  <si>
    <t>E=</t>
    <phoneticPr fontId="100" type="noConversion"/>
  </si>
  <si>
    <t>e=</t>
    <phoneticPr fontId="100" type="noConversion"/>
  </si>
  <si>
    <t>f=</t>
    <phoneticPr fontId="100" type="noConversion"/>
  </si>
  <si>
    <t>1/1.3</t>
    <phoneticPr fontId="100" type="noConversion"/>
  </si>
  <si>
    <t>V1=</t>
    <phoneticPr fontId="100" type="noConversion"/>
  </si>
  <si>
    <t>M/분</t>
    <phoneticPr fontId="100" type="noConversion"/>
  </si>
  <si>
    <t>V2=</t>
    <phoneticPr fontId="100" type="noConversion"/>
  </si>
  <si>
    <t>q0</t>
    <phoneticPr fontId="100" type="noConversion"/>
  </si>
  <si>
    <t>q0=</t>
    <phoneticPr fontId="100" type="noConversion"/>
  </si>
  <si>
    <t>cm=</t>
    <phoneticPr fontId="100" type="noConversion"/>
  </si>
  <si>
    <t>D/V1</t>
    <phoneticPr fontId="100" type="noConversion"/>
  </si>
  <si>
    <t>+</t>
    <phoneticPr fontId="100" type="noConversion"/>
  </si>
  <si>
    <t>D/V2</t>
    <phoneticPr fontId="100" type="noConversion"/>
  </si>
  <si>
    <t>Q1=</t>
    <phoneticPr fontId="100" type="noConversion"/>
  </si>
  <si>
    <t>f</t>
    <phoneticPr fontId="100" type="noConversion"/>
  </si>
  <si>
    <t>E</t>
    <phoneticPr fontId="100" type="noConversion"/>
  </si>
  <si>
    <t>/</t>
    <phoneticPr fontId="100" type="noConversion"/>
  </si>
  <si>
    <t>M3</t>
    <phoneticPr fontId="100" type="noConversion"/>
  </si>
  <si>
    <t>/hr</t>
    <phoneticPr fontId="100" type="noConversion"/>
  </si>
  <si>
    <t>cm =</t>
    <phoneticPr fontId="100" type="noConversion"/>
  </si>
  <si>
    <t>1.비옥토 수거  / 1M3</t>
    <phoneticPr fontId="100" type="noConversion"/>
  </si>
  <si>
    <t>경  비 :</t>
    <phoneticPr fontId="100" type="noConversion"/>
  </si>
  <si>
    <t>비옥토 수거</t>
    <phoneticPr fontId="2" type="noConversion"/>
  </si>
  <si>
    <t>M3</t>
    <phoneticPr fontId="2" type="noConversion"/>
  </si>
  <si>
    <t>(32TON)</t>
    <phoneticPr fontId="2" type="noConversion"/>
  </si>
  <si>
    <t xml:space="preserve">32 TON </t>
    <phoneticPr fontId="2" type="noConversion"/>
  </si>
  <si>
    <t>단가산출</t>
    <phoneticPr fontId="10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</si>
</sst>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_-* #,##0.0_-;\-* #,##0.0_-;_-* &quot;-&quot;_-;_-@_-"/>
    <numFmt numFmtId="259" formatCode="#,##0.##"/>
    <numFmt numFmtId="260" formatCode="#,##0.#######"/>
    <numFmt numFmtId="261" formatCode="#,##0.0########"/>
    <numFmt numFmtId="262" formatCode="#,##0.000"/>
    <numFmt numFmtId="263" formatCode="_-* #,##0_-;\-* #,##0_-;_-* &quot;-&quot;??_-;_-@_-"/>
    <numFmt numFmtId="264" formatCode="&quot;L=&quot;0#,###.00&quot;Km&quot;"/>
    <numFmt numFmtId="265" formatCode="&quot;L=&quot;#,###.00&quot;Km&quot;"/>
    <numFmt numFmtId="266" formatCode="#,##0.########"/>
    <numFmt numFmtId="267" formatCode="#,##0&quot;Km&quot;"/>
    <numFmt numFmtId="268" formatCode="#,##0_ "/>
    <numFmt numFmtId="269" formatCode="#,##0\ &quot;/ &quot;"/>
    <numFmt numFmtId="270" formatCode="#,##0.###########################"/>
    <numFmt numFmtId="271" formatCode="_-* #,##0.00_-;\-* #,##0.00_-;_-* &quot;-&quot;_-;_-@_-"/>
    <numFmt numFmtId="272" formatCode="_-* #,##0_-;\-* #,##0_-;_-* &quot;-&quot;???_-;_-@_-"/>
    <numFmt numFmtId="273" formatCode="#,##0_);[Red]\(#,##0\)"/>
    <numFmt numFmtId="274" formatCode="#,##0.00_);[Red]\(#,##0.00\)"/>
    <numFmt numFmtId="275" formatCode="#,##0.0_);[Red]\(#,##0.0\)"/>
    <numFmt numFmtId="276" formatCode="#&quot;개월&quot;"/>
    <numFmt numFmtId="277" formatCode="#,##0.000_);[Red]\(#,##0.000\)"/>
    <numFmt numFmtId="278" formatCode="&quot;D&quot;000"/>
    <numFmt numFmtId="281" formatCode="#,##0.######"/>
  </numFmts>
  <fonts count="126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3"/>
      <color indexed="8"/>
      <name val="Arial"/>
      <family val="2"/>
    </font>
    <font>
      <sz val="11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9"/>
      <color indexed="8"/>
      <name val="굴림체"/>
      <family val="3"/>
      <charset val="129"/>
    </font>
    <font>
      <sz val="1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10"/>
      <color indexed="8"/>
      <name val="Arial"/>
      <family val="2"/>
    </font>
    <font>
      <b/>
      <sz val="10"/>
      <color indexed="10"/>
      <name val="돋움"/>
      <family val="3"/>
      <charset val="129"/>
    </font>
    <font>
      <b/>
      <sz val="20"/>
      <color indexed="8"/>
      <name val="맑은 고딕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굴림체"/>
      <family val="3"/>
    </font>
    <font>
      <sz val="9"/>
      <color indexed="8"/>
      <name val="굴림체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굴림체"/>
      <family val="3"/>
      <charset val="129"/>
    </font>
    <font>
      <sz val="10"/>
      <color theme="0"/>
      <name val="Arial"/>
      <family val="2"/>
    </font>
    <font>
      <sz val="9"/>
      <color theme="0"/>
      <name val="굴림체"/>
      <family val="3"/>
      <charset val="129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9"/>
      <color rgb="FFFF0000"/>
      <name val="굴림체"/>
      <family val="3"/>
      <charset val="129"/>
    </font>
    <font>
      <sz val="10"/>
      <color rgb="FFFF0000"/>
      <name val="Arial"/>
      <family val="2"/>
    </font>
    <font>
      <sz val="11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rgb="FF000000"/>
      <name val="Arial"/>
      <family val="2"/>
    </font>
    <font>
      <sz val="10"/>
      <color indexed="8"/>
      <name val="돋움"/>
      <family val="3"/>
      <charset val="129"/>
    </font>
    <font>
      <sz val="12"/>
      <name val="맑은 고딕"/>
      <family val="3"/>
      <charset val="129"/>
    </font>
    <font>
      <b/>
      <sz val="16"/>
      <color indexed="8"/>
      <name val="맑은 고딕"/>
      <family val="3"/>
      <charset val="129"/>
      <scheme val="minor"/>
    </font>
    <font>
      <sz val="16"/>
      <color indexed="8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103" fillId="0" borderId="0">
      <alignment vertical="center"/>
    </xf>
    <xf numFmtId="0" fontId="81" fillId="0" borderId="0"/>
    <xf numFmtId="0" fontId="104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10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402">
    <xf numFmtId="0" fontId="0" fillId="0" borderId="0" xfId="0">
      <alignment vertical="center"/>
    </xf>
    <xf numFmtId="0" fontId="90" fillId="0" borderId="30" xfId="2327" applyFont="1" applyBorder="1" applyAlignment="1">
      <alignment horizontal="center" vertical="center"/>
    </xf>
    <xf numFmtId="0" fontId="104" fillId="0" borderId="0" xfId="2327" applyAlignment="1"/>
    <xf numFmtId="0" fontId="81" fillId="5" borderId="0" xfId="2326" applyFill="1" applyAlignment="1">
      <alignment horizontal="center"/>
    </xf>
    <xf numFmtId="0" fontId="81" fillId="5" borderId="0" xfId="2326" applyFill="1"/>
    <xf numFmtId="0" fontId="81" fillId="5" borderId="2" xfId="2326" applyFill="1" applyBorder="1"/>
    <xf numFmtId="0" fontId="81" fillId="5" borderId="31" xfId="2326" applyFill="1" applyBorder="1"/>
    <xf numFmtId="0" fontId="81" fillId="5" borderId="32" xfId="2326" applyFill="1" applyBorder="1"/>
    <xf numFmtId="0" fontId="81" fillId="5" borderId="33" xfId="2326" applyFill="1" applyBorder="1"/>
    <xf numFmtId="0" fontId="81" fillId="5" borderId="21" xfId="2326" applyFill="1" applyBorder="1"/>
    <xf numFmtId="0" fontId="81" fillId="5" borderId="34" xfId="2326" applyFill="1" applyBorder="1" applyAlignment="1">
      <alignment horizontal="center" vertical="center"/>
    </xf>
    <xf numFmtId="0" fontId="81" fillId="5" borderId="35" xfId="2326" applyFill="1" applyBorder="1"/>
    <xf numFmtId="0" fontId="81" fillId="5" borderId="36" xfId="2326" applyFill="1" applyBorder="1"/>
    <xf numFmtId="0" fontId="81" fillId="5" borderId="34" xfId="2326" applyFill="1" applyBorder="1" applyAlignment="1">
      <alignment horizontal="left" vertical="center"/>
    </xf>
    <xf numFmtId="261" fontId="81" fillId="5" borderId="34" xfId="2326" applyNumberFormat="1" applyFill="1" applyBorder="1"/>
    <xf numFmtId="0" fontId="81" fillId="5" borderId="34" xfId="2326" applyFill="1" applyBorder="1" applyAlignment="1">
      <alignment horizontal="center"/>
    </xf>
    <xf numFmtId="3" fontId="81" fillId="5" borderId="34" xfId="2326" applyNumberFormat="1" applyFill="1" applyBorder="1" applyAlignment="1">
      <alignment horizontal="right"/>
    </xf>
    <xf numFmtId="0" fontId="81" fillId="5" borderId="34" xfId="2326" applyFill="1" applyBorder="1"/>
    <xf numFmtId="0" fontId="81" fillId="5" borderId="37" xfId="2326" applyFill="1" applyBorder="1"/>
    <xf numFmtId="0" fontId="81" fillId="5" borderId="37" xfId="2326" applyFill="1" applyBorder="1" applyAlignment="1">
      <alignment horizontal="center" vertical="center"/>
    </xf>
    <xf numFmtId="0" fontId="81" fillId="5" borderId="38" xfId="2326" applyFill="1" applyBorder="1" applyAlignment="1">
      <alignment horizontal="center" vertical="center"/>
    </xf>
    <xf numFmtId="0" fontId="81" fillId="5" borderId="35" xfId="2326" applyFill="1" applyBorder="1" applyAlignment="1">
      <alignment horizontal="center" vertical="center"/>
    </xf>
    <xf numFmtId="0" fontId="81" fillId="5" borderId="0" xfId="2326" applyFill="1" applyAlignment="1">
      <alignment horizontal="center" vertical="center"/>
    </xf>
    <xf numFmtId="0" fontId="81" fillId="5" borderId="39" xfId="2326" applyFill="1" applyBorder="1" applyAlignment="1">
      <alignment horizontal="center" vertical="center"/>
    </xf>
    <xf numFmtId="3" fontId="81" fillId="5" borderId="34" xfId="2326" applyNumberFormat="1" applyFill="1" applyBorder="1"/>
    <xf numFmtId="0" fontId="81" fillId="5" borderId="40" xfId="2326" applyFill="1" applyBorder="1" applyAlignment="1">
      <alignment horizontal="center" vertical="center"/>
    </xf>
    <xf numFmtId="0" fontId="81" fillId="5" borderId="24" xfId="2326" applyFill="1" applyBorder="1" applyAlignment="1">
      <alignment horizontal="center" vertical="center"/>
    </xf>
    <xf numFmtId="0" fontId="81" fillId="5" borderId="6" xfId="2326" applyFill="1" applyBorder="1" applyAlignment="1">
      <alignment horizontal="center" vertical="center"/>
    </xf>
    <xf numFmtId="0" fontId="81" fillId="5" borderId="41" xfId="2326" applyFill="1" applyBorder="1"/>
    <xf numFmtId="0" fontId="81" fillId="5" borderId="42" xfId="2326" applyFill="1" applyBorder="1"/>
    <xf numFmtId="0" fontId="81" fillId="5" borderId="13" xfId="2326" applyFill="1" applyBorder="1"/>
    <xf numFmtId="0" fontId="81" fillId="5" borderId="14" xfId="2326" applyFill="1" applyBorder="1"/>
    <xf numFmtId="0" fontId="93" fillId="5" borderId="0" xfId="0" applyFont="1" applyFill="1" applyAlignment="1"/>
    <xf numFmtId="3" fontId="94" fillId="5" borderId="29" xfId="0" applyNumberFormat="1" applyFont="1" applyFill="1" applyBorder="1" applyAlignment="1">
      <alignment horizontal="left" vertical="center"/>
    </xf>
    <xf numFmtId="0" fontId="104" fillId="5" borderId="0" xfId="2327" applyFill="1" applyAlignment="1"/>
    <xf numFmtId="41" fontId="94" fillId="5" borderId="23" xfId="2236" applyFont="1" applyFill="1" applyBorder="1" applyAlignment="1">
      <alignment horizontal="right" vertical="center"/>
    </xf>
    <xf numFmtId="41" fontId="94" fillId="5" borderId="29" xfId="2236" applyFont="1" applyFill="1" applyBorder="1">
      <alignment vertical="center"/>
    </xf>
    <xf numFmtId="41" fontId="94" fillId="5" borderId="43" xfId="2236" applyFont="1" applyFill="1" applyBorder="1" applyAlignment="1">
      <alignment horizontal="left" vertical="center"/>
    </xf>
    <xf numFmtId="0" fontId="95" fillId="5" borderId="0" xfId="0" applyFont="1" applyFill="1" applyAlignment="1"/>
    <xf numFmtId="3" fontId="92" fillId="5" borderId="44" xfId="0" applyNumberFormat="1" applyFont="1" applyFill="1" applyBorder="1">
      <alignment vertical="center"/>
    </xf>
    <xf numFmtId="41" fontId="92" fillId="5" borderId="29" xfId="2236" applyFont="1" applyFill="1" applyBorder="1" applyAlignment="1">
      <alignment horizontal="right" vertical="center"/>
    </xf>
    <xf numFmtId="41" fontId="92" fillId="5" borderId="43" xfId="2236" applyFont="1" applyFill="1" applyBorder="1">
      <alignment vertical="center"/>
    </xf>
    <xf numFmtId="0" fontId="87" fillId="0" borderId="30" xfId="2327" applyFont="1" applyBorder="1" applyAlignment="1">
      <alignment horizontal="center" vertical="center"/>
    </xf>
    <xf numFmtId="3" fontId="87" fillId="0" borderId="30" xfId="2327" applyNumberFormat="1" applyFont="1" applyBorder="1" applyAlignment="1">
      <alignment horizontal="center" vertical="center"/>
    </xf>
    <xf numFmtId="258" fontId="87" fillId="0" borderId="30" xfId="2236" applyNumberFormat="1" applyFont="1" applyBorder="1" applyAlignment="1">
      <alignment horizontal="center" vertical="center"/>
    </xf>
    <xf numFmtId="0" fontId="104" fillId="0" borderId="30" xfId="2327" applyBorder="1" applyAlignment="1"/>
    <xf numFmtId="0" fontId="87" fillId="0" borderId="30" xfId="2327" quotePrefix="1" applyFont="1" applyBorder="1" applyAlignment="1">
      <alignment horizontal="center" vertical="center"/>
    </xf>
    <xf numFmtId="0" fontId="89" fillId="0" borderId="30" xfId="2327" applyFont="1" applyBorder="1">
      <alignment vertical="center"/>
    </xf>
    <xf numFmtId="258" fontId="90" fillId="0" borderId="30" xfId="2327" applyNumberFormat="1" applyFont="1" applyBorder="1" applyAlignment="1">
      <alignment horizontal="center" vertical="center"/>
    </xf>
    <xf numFmtId="258" fontId="89" fillId="0" borderId="30" xfId="2327" applyNumberFormat="1" applyFont="1" applyBorder="1" applyAlignment="1">
      <alignment horizontal="center" vertical="center"/>
    </xf>
    <xf numFmtId="0" fontId="90" fillId="0" borderId="30" xfId="2327" applyFont="1" applyBorder="1">
      <alignment vertical="center"/>
    </xf>
    <xf numFmtId="258" fontId="91" fillId="0" borderId="30" xfId="2327" applyNumberFormat="1" applyFont="1" applyBorder="1" applyAlignment="1">
      <alignment horizontal="center" vertical="center"/>
    </xf>
    <xf numFmtId="0" fontId="104" fillId="0" borderId="45" xfId="2327" applyBorder="1" applyAlignment="1"/>
    <xf numFmtId="3" fontId="94" fillId="5" borderId="44" xfId="0" applyNumberFormat="1" applyFont="1" applyFill="1" applyBorder="1">
      <alignment vertical="center"/>
    </xf>
    <xf numFmtId="3" fontId="89" fillId="0" borderId="1" xfId="2327" applyNumberFormat="1" applyFont="1" applyBorder="1" applyAlignment="1">
      <alignment horizontal="center" vertical="center"/>
    </xf>
    <xf numFmtId="41" fontId="87" fillId="0" borderId="46" xfId="2236" applyFont="1" applyBorder="1" applyAlignment="1">
      <alignment horizontal="center" vertical="center"/>
    </xf>
    <xf numFmtId="41" fontId="87" fillId="0" borderId="30" xfId="2236" applyFont="1" applyBorder="1" applyAlignment="1">
      <alignment horizontal="center" vertical="center"/>
    </xf>
    <xf numFmtId="0" fontId="89" fillId="5" borderId="47" xfId="2327" applyFont="1" applyFill="1" applyBorder="1" applyAlignment="1">
      <alignment horizontal="center" vertical="center"/>
    </xf>
    <xf numFmtId="3" fontId="89" fillId="5" borderId="47" xfId="2327" applyNumberFormat="1" applyFont="1" applyFill="1" applyBorder="1" applyAlignment="1">
      <alignment horizontal="center" vertical="center"/>
    </xf>
    <xf numFmtId="3" fontId="89" fillId="5" borderId="28" xfId="2327" applyNumberFormat="1" applyFont="1" applyFill="1" applyBorder="1" applyAlignment="1">
      <alignment horizontal="center" vertical="center"/>
    </xf>
    <xf numFmtId="3" fontId="89" fillId="5" borderId="48" xfId="2327" applyNumberFormat="1" applyFont="1" applyFill="1" applyBorder="1" applyAlignment="1">
      <alignment horizontal="center" vertical="center"/>
    </xf>
    <xf numFmtId="0" fontId="89" fillId="5" borderId="49" xfId="2327" applyFont="1" applyFill="1" applyBorder="1">
      <alignment vertical="center"/>
    </xf>
    <xf numFmtId="0" fontId="89" fillId="5" borderId="28" xfId="2327" applyFont="1" applyFill="1" applyBorder="1" applyAlignment="1">
      <alignment horizontal="center" vertical="center"/>
    </xf>
    <xf numFmtId="0" fontId="93" fillId="5" borderId="30" xfId="0" applyFont="1" applyFill="1" applyBorder="1" applyAlignment="1"/>
    <xf numFmtId="0" fontId="95" fillId="5" borderId="30" xfId="0" quotePrefix="1" applyFont="1" applyFill="1" applyBorder="1" applyAlignment="1">
      <alignment horizontal="center" vertical="center"/>
    </xf>
    <xf numFmtId="0" fontId="96" fillId="0" borderId="30" xfId="2327" applyFont="1" applyBorder="1" applyAlignment="1">
      <alignment horizontal="center" vertical="center"/>
    </xf>
    <xf numFmtId="0" fontId="98" fillId="0" borderId="30" xfId="2327" applyFont="1" applyBorder="1" applyAlignment="1">
      <alignment horizontal="center" vertical="center"/>
    </xf>
    <xf numFmtId="0" fontId="0" fillId="7" borderId="0" xfId="0" applyFill="1">
      <alignment vertical="center"/>
    </xf>
    <xf numFmtId="0" fontId="105" fillId="5" borderId="0" xfId="0" applyFont="1" applyFill="1" applyAlignment="1"/>
    <xf numFmtId="0" fontId="107" fillId="5" borderId="0" xfId="0" applyFont="1" applyFill="1" applyAlignment="1"/>
    <xf numFmtId="3" fontId="84" fillId="5" borderId="29" xfId="0" applyNumberFormat="1" applyFont="1" applyFill="1" applyBorder="1" applyAlignment="1">
      <alignment horizontal="left" vertical="center"/>
    </xf>
    <xf numFmtId="0" fontId="109" fillId="0" borderId="0" xfId="0" applyFont="1" applyAlignment="1"/>
    <xf numFmtId="3" fontId="110" fillId="0" borderId="51" xfId="0" applyNumberFormat="1" applyFont="1" applyBorder="1" applyAlignment="1">
      <alignment horizontal="center" vertical="center"/>
    </xf>
    <xf numFmtId="3" fontId="110" fillId="0" borderId="6" xfId="0" applyNumberFormat="1" applyFont="1" applyBorder="1" applyAlignment="1">
      <alignment horizontal="left" vertical="center"/>
    </xf>
    <xf numFmtId="3" fontId="110" fillId="0" borderId="6" xfId="0" applyNumberFormat="1" applyFont="1" applyBorder="1" applyAlignment="1">
      <alignment horizontal="center" vertical="center"/>
    </xf>
    <xf numFmtId="3" fontId="110" fillId="0" borderId="50" xfId="0" applyNumberFormat="1" applyFont="1" applyBorder="1" applyAlignment="1">
      <alignment horizontal="left" vertical="center"/>
    </xf>
    <xf numFmtId="3" fontId="109" fillId="0" borderId="0" xfId="0" applyNumberFormat="1" applyFont="1" applyAlignment="1"/>
    <xf numFmtId="0" fontId="109" fillId="0" borderId="0" xfId="0" applyFont="1">
      <alignment vertical="center"/>
    </xf>
    <xf numFmtId="3" fontId="111" fillId="0" borderId="27" xfId="0" applyNumberFormat="1" applyFont="1" applyBorder="1" applyAlignment="1">
      <alignment horizontal="center" vertical="center"/>
    </xf>
    <xf numFmtId="3" fontId="111" fillId="0" borderId="28" xfId="0" applyNumberFormat="1" applyFont="1" applyBorder="1" applyAlignment="1">
      <alignment horizontal="center" vertical="center"/>
    </xf>
    <xf numFmtId="3" fontId="111" fillId="0" borderId="48" xfId="0" applyNumberFormat="1" applyFont="1" applyBorder="1" applyAlignment="1">
      <alignment horizontal="center" vertical="center"/>
    </xf>
    <xf numFmtId="3" fontId="110" fillId="0" borderId="6" xfId="0" applyNumberFormat="1" applyFont="1" applyBorder="1" applyAlignment="1">
      <alignment horizontal="right" vertical="center"/>
    </xf>
    <xf numFmtId="0" fontId="109" fillId="7" borderId="0" xfId="0" applyFont="1" applyFill="1" applyAlignment="1"/>
    <xf numFmtId="0" fontId="112" fillId="7" borderId="0" xfId="0" applyFont="1" applyFill="1" applyAlignment="1"/>
    <xf numFmtId="3" fontId="111" fillId="7" borderId="30" xfId="0" applyNumberFormat="1" applyFont="1" applyFill="1" applyBorder="1" applyAlignment="1">
      <alignment horizontal="center" vertical="center"/>
    </xf>
    <xf numFmtId="3" fontId="111" fillId="7" borderId="30" xfId="0" applyNumberFormat="1" applyFont="1" applyFill="1" applyBorder="1" applyAlignment="1">
      <alignment horizontal="left" vertical="center"/>
    </xf>
    <xf numFmtId="3" fontId="111" fillId="7" borderId="30" xfId="0" applyNumberFormat="1" applyFont="1" applyFill="1" applyBorder="1">
      <alignment vertical="center"/>
    </xf>
    <xf numFmtId="41" fontId="111" fillId="7" borderId="30" xfId="2236" applyFont="1" applyFill="1" applyBorder="1" applyAlignment="1">
      <alignment vertical="center"/>
    </xf>
    <xf numFmtId="41" fontId="111" fillId="7" borderId="30" xfId="2236" applyFont="1" applyFill="1" applyBorder="1" applyAlignment="1">
      <alignment horizontal="right" vertical="center"/>
    </xf>
    <xf numFmtId="3" fontId="110" fillId="7" borderId="30" xfId="0" applyNumberFormat="1" applyFont="1" applyFill="1" applyBorder="1">
      <alignment vertical="center"/>
    </xf>
    <xf numFmtId="41" fontId="110" fillId="7" borderId="30" xfId="2236" applyFont="1" applyFill="1" applyBorder="1" applyAlignment="1">
      <alignment vertical="center"/>
    </xf>
    <xf numFmtId="41" fontId="110" fillId="7" borderId="30" xfId="2236" applyFont="1" applyFill="1" applyBorder="1" applyAlignment="1">
      <alignment horizontal="right" vertical="center"/>
    </xf>
    <xf numFmtId="3" fontId="110" fillId="7" borderId="30" xfId="0" applyNumberFormat="1" applyFont="1" applyFill="1" applyBorder="1" applyAlignment="1">
      <alignment horizontal="left" vertical="center"/>
    </xf>
    <xf numFmtId="4" fontId="110" fillId="7" borderId="30" xfId="0" applyNumberFormat="1" applyFont="1" applyFill="1" applyBorder="1">
      <alignment vertical="center"/>
    </xf>
    <xf numFmtId="3" fontId="110" fillId="7" borderId="30" xfId="0" applyNumberFormat="1" applyFont="1" applyFill="1" applyBorder="1" applyAlignment="1">
      <alignment horizontal="center" vertical="center"/>
    </xf>
    <xf numFmtId="262" fontId="110" fillId="7" borderId="30" xfId="0" applyNumberFormat="1" applyFont="1" applyFill="1" applyBorder="1">
      <alignment vertical="center"/>
    </xf>
    <xf numFmtId="261" fontId="111" fillId="7" borderId="30" xfId="0" applyNumberFormat="1" applyFont="1" applyFill="1" applyBorder="1">
      <alignment vertical="center"/>
    </xf>
    <xf numFmtId="187" fontId="110" fillId="7" borderId="30" xfId="0" applyNumberFormat="1" applyFont="1" applyFill="1" applyBorder="1">
      <alignment vertical="center"/>
    </xf>
    <xf numFmtId="3" fontId="111" fillId="7" borderId="52" xfId="0" applyNumberFormat="1" applyFont="1" applyFill="1" applyBorder="1" applyAlignment="1">
      <alignment horizontal="center" vertical="center"/>
    </xf>
    <xf numFmtId="41" fontId="111" fillId="7" borderId="30" xfId="2236" applyFont="1" applyFill="1" applyBorder="1" applyAlignment="1">
      <alignment horizontal="left" vertical="center"/>
    </xf>
    <xf numFmtId="3" fontId="111" fillId="7" borderId="45" xfId="0" applyNumberFormat="1" applyFont="1" applyFill="1" applyBorder="1" applyAlignment="1">
      <alignment horizontal="center" vertical="center"/>
    </xf>
    <xf numFmtId="249" fontId="110" fillId="7" borderId="30" xfId="0" applyNumberFormat="1" applyFont="1" applyFill="1" applyBorder="1" applyAlignment="1">
      <alignment horizontal="center" vertical="center"/>
    </xf>
    <xf numFmtId="41" fontId="110" fillId="7" borderId="30" xfId="2236" applyFont="1" applyFill="1" applyBorder="1" applyAlignment="1">
      <alignment horizontal="center" vertical="center"/>
    </xf>
    <xf numFmtId="41" fontId="111" fillId="7" borderId="30" xfId="2236" applyFont="1" applyFill="1" applyBorder="1" applyAlignment="1">
      <alignment horizontal="center" vertical="center"/>
    </xf>
    <xf numFmtId="41" fontId="110" fillId="7" borderId="30" xfId="2236" applyFont="1" applyFill="1" applyBorder="1" applyAlignment="1">
      <alignment horizontal="left" vertical="center"/>
    </xf>
    <xf numFmtId="3" fontId="113" fillId="7" borderId="30" xfId="0" applyNumberFormat="1" applyFont="1" applyFill="1" applyBorder="1" applyAlignment="1">
      <alignment horizontal="center" vertical="center"/>
    </xf>
    <xf numFmtId="0" fontId="114" fillId="7" borderId="0" xfId="0" applyFont="1" applyFill="1" applyAlignment="1"/>
    <xf numFmtId="9" fontId="113" fillId="7" borderId="30" xfId="0" quotePrefix="1" applyNumberFormat="1" applyFont="1" applyFill="1" applyBorder="1" applyAlignment="1">
      <alignment horizontal="center" vertical="center"/>
    </xf>
    <xf numFmtId="262" fontId="113" fillId="7" borderId="30" xfId="0" applyNumberFormat="1" applyFont="1" applyFill="1" applyBorder="1" applyAlignment="1">
      <alignment horizontal="center" vertical="center"/>
    </xf>
    <xf numFmtId="41" fontId="113" fillId="7" borderId="30" xfId="2236" applyFont="1" applyFill="1" applyBorder="1" applyAlignment="1">
      <alignment vertical="center"/>
    </xf>
    <xf numFmtId="41" fontId="113" fillId="7" borderId="30" xfId="2236" applyFont="1" applyFill="1" applyBorder="1" applyAlignment="1">
      <alignment horizontal="center" vertical="center"/>
    </xf>
    <xf numFmtId="3" fontId="110" fillId="0" borderId="50" xfId="0" applyNumberFormat="1" applyFont="1" applyBorder="1" applyAlignment="1">
      <alignment horizontal="center" vertical="center"/>
    </xf>
    <xf numFmtId="41" fontId="110" fillId="0" borderId="6" xfId="2236" applyFont="1" applyFill="1" applyBorder="1" applyAlignment="1">
      <alignment horizontal="center" vertical="center"/>
    </xf>
    <xf numFmtId="3" fontId="110" fillId="0" borderId="54" xfId="0" applyNumberFormat="1" applyFont="1" applyBorder="1" applyAlignment="1">
      <alignment horizontal="center" vertical="center"/>
    </xf>
    <xf numFmtId="3" fontId="110" fillId="0" borderId="53" xfId="0" applyNumberFormat="1" applyFont="1" applyBorder="1" applyAlignment="1">
      <alignment horizontal="left" vertical="center"/>
    </xf>
    <xf numFmtId="3" fontId="110" fillId="0" borderId="53" xfId="0" applyNumberFormat="1" applyFont="1" applyBorder="1" applyAlignment="1">
      <alignment horizontal="center" vertical="center"/>
    </xf>
    <xf numFmtId="3" fontId="110" fillId="0" borderId="53" xfId="0" applyNumberFormat="1" applyFont="1" applyBorder="1" applyAlignment="1">
      <alignment horizontal="right" vertical="center"/>
    </xf>
    <xf numFmtId="3" fontId="110" fillId="0" borderId="14" xfId="0" applyNumberFormat="1" applyFont="1" applyBorder="1" applyAlignment="1">
      <alignment horizontal="left" vertical="center"/>
    </xf>
    <xf numFmtId="3" fontId="110" fillId="7" borderId="30" xfId="0" applyNumberFormat="1" applyFont="1" applyFill="1" applyBorder="1" applyAlignment="1">
      <alignment horizontal="left" vertical="center" shrinkToFit="1"/>
    </xf>
    <xf numFmtId="41" fontId="113" fillId="7" borderId="52" xfId="2236" applyFont="1" applyFill="1" applyBorder="1" applyAlignment="1">
      <alignment horizontal="center" vertical="center"/>
    </xf>
    <xf numFmtId="0" fontId="81" fillId="7" borderId="0" xfId="2326" applyFill="1"/>
    <xf numFmtId="3" fontId="84" fillId="7" borderId="27" xfId="2326" applyNumberFormat="1" applyFont="1" applyFill="1" applyBorder="1" applyAlignment="1">
      <alignment horizontal="center" vertical="center"/>
    </xf>
    <xf numFmtId="3" fontId="84" fillId="7" borderId="28" xfId="2326" applyNumberFormat="1" applyFont="1" applyFill="1" applyBorder="1" applyAlignment="1">
      <alignment horizontal="center" vertical="center"/>
    </xf>
    <xf numFmtId="3" fontId="84" fillId="7" borderId="48" xfId="2326" applyNumberFormat="1" applyFont="1" applyFill="1" applyBorder="1" applyAlignment="1">
      <alignment horizontal="center" vertical="center"/>
    </xf>
    <xf numFmtId="3" fontId="83" fillId="7" borderId="51" xfId="2326" applyNumberFormat="1" applyFont="1" applyFill="1" applyBorder="1" applyAlignment="1">
      <alignment horizontal="center" vertical="center"/>
    </xf>
    <xf numFmtId="3" fontId="83" fillId="7" borderId="6" xfId="2326" applyNumberFormat="1" applyFont="1" applyFill="1" applyBorder="1" applyAlignment="1">
      <alignment horizontal="left" vertical="center"/>
    </xf>
    <xf numFmtId="3" fontId="83" fillId="7" borderId="6" xfId="2326" applyNumberFormat="1" applyFont="1" applyFill="1" applyBorder="1" applyAlignment="1">
      <alignment horizontal="center" vertical="center"/>
    </xf>
    <xf numFmtId="3" fontId="83" fillId="7" borderId="50" xfId="2326" applyNumberFormat="1" applyFont="1" applyFill="1" applyBorder="1" applyAlignment="1">
      <alignment horizontal="center" vertical="center"/>
    </xf>
    <xf numFmtId="3" fontId="81" fillId="7" borderId="0" xfId="2326" applyNumberFormat="1" applyFill="1"/>
    <xf numFmtId="3" fontId="83" fillId="7" borderId="54" xfId="2326" applyNumberFormat="1" applyFont="1" applyFill="1" applyBorder="1" applyAlignment="1">
      <alignment horizontal="center" vertical="center"/>
    </xf>
    <xf numFmtId="3" fontId="83" fillId="7" borderId="53" xfId="2326" applyNumberFormat="1" applyFont="1" applyFill="1" applyBorder="1" applyAlignment="1">
      <alignment horizontal="left" vertical="center"/>
    </xf>
    <xf numFmtId="3" fontId="83" fillId="7" borderId="53" xfId="2326" applyNumberFormat="1" applyFont="1" applyFill="1" applyBorder="1" applyAlignment="1">
      <alignment horizontal="center" vertical="center"/>
    </xf>
    <xf numFmtId="3" fontId="83" fillId="7" borderId="14" xfId="2326" applyNumberFormat="1" applyFont="1" applyFill="1" applyBorder="1" applyAlignment="1">
      <alignment horizontal="center" vertical="center"/>
    </xf>
    <xf numFmtId="0" fontId="81" fillId="7" borderId="0" xfId="2326" applyFill="1" applyAlignment="1">
      <alignment vertical="center"/>
    </xf>
    <xf numFmtId="0" fontId="81" fillId="7" borderId="0" xfId="2326" applyFill="1" applyAlignment="1">
      <alignment horizontal="center"/>
    </xf>
    <xf numFmtId="0" fontId="115" fillId="7" borderId="0" xfId="2326" applyFont="1" applyFill="1"/>
    <xf numFmtId="260" fontId="116" fillId="7" borderId="47" xfId="2326" applyNumberFormat="1" applyFont="1" applyFill="1" applyBorder="1" applyAlignment="1">
      <alignment horizontal="center" vertical="center"/>
    </xf>
    <xf numFmtId="260" fontId="116" fillId="7" borderId="26" xfId="2326" applyNumberFormat="1" applyFont="1" applyFill="1" applyBorder="1" applyAlignment="1">
      <alignment horizontal="center" vertical="center"/>
    </xf>
    <xf numFmtId="260" fontId="117" fillId="7" borderId="33" xfId="2326" applyNumberFormat="1" applyFont="1" applyFill="1" applyBorder="1" applyAlignment="1">
      <alignment vertical="center"/>
    </xf>
    <xf numFmtId="260" fontId="116" fillId="7" borderId="39" xfId="2326" applyNumberFormat="1" applyFont="1" applyFill="1" applyBorder="1" applyAlignment="1">
      <alignment vertical="center"/>
    </xf>
    <xf numFmtId="0" fontId="115" fillId="7" borderId="0" xfId="2326" applyFont="1" applyFill="1" applyAlignment="1">
      <alignment horizontal="right" vertical="center"/>
    </xf>
    <xf numFmtId="0" fontId="118" fillId="7" borderId="0" xfId="2326" applyFont="1" applyFill="1"/>
    <xf numFmtId="0" fontId="118" fillId="7" borderId="0" xfId="2326" applyFont="1" applyFill="1" applyAlignment="1">
      <alignment horizontal="center"/>
    </xf>
    <xf numFmtId="260" fontId="115" fillId="7" borderId="39" xfId="2326" applyNumberFormat="1" applyFont="1" applyFill="1" applyBorder="1" applyAlignment="1">
      <alignment horizontal="center" vertical="center"/>
    </xf>
    <xf numFmtId="0" fontId="119" fillId="7" borderId="0" xfId="2326" applyFont="1" applyFill="1"/>
    <xf numFmtId="0" fontId="119" fillId="7" borderId="0" xfId="2326" applyFont="1" applyFill="1" applyAlignment="1">
      <alignment horizontal="center"/>
    </xf>
    <xf numFmtId="260" fontId="115" fillId="7" borderId="33" xfId="2326" applyNumberFormat="1" applyFont="1" applyFill="1" applyBorder="1" applyAlignment="1">
      <alignment horizontal="right" vertical="center"/>
    </xf>
    <xf numFmtId="260" fontId="115" fillId="7" borderId="33" xfId="2326" applyNumberFormat="1" applyFont="1" applyFill="1" applyBorder="1" applyAlignment="1">
      <alignment horizontal="center" vertical="center"/>
    </xf>
    <xf numFmtId="0" fontId="115" fillId="7" borderId="0" xfId="2326" applyFont="1" applyFill="1" applyAlignment="1">
      <alignment horizontal="center" vertical="center"/>
    </xf>
    <xf numFmtId="0" fontId="115" fillId="7" borderId="0" xfId="2326" applyFont="1" applyFill="1" applyAlignment="1">
      <alignment horizontal="center"/>
    </xf>
    <xf numFmtId="260" fontId="115" fillId="5" borderId="33" xfId="2326" applyNumberFormat="1" applyFont="1" applyFill="1" applyBorder="1" applyAlignment="1">
      <alignment horizontal="center" vertical="center"/>
    </xf>
    <xf numFmtId="260" fontId="115" fillId="5" borderId="39" xfId="2326" applyNumberFormat="1" applyFont="1" applyFill="1" applyBorder="1" applyAlignment="1">
      <alignment horizontal="center" vertical="center"/>
    </xf>
    <xf numFmtId="260" fontId="115" fillId="5" borderId="55" xfId="2326" applyNumberFormat="1" applyFont="1" applyFill="1" applyBorder="1" applyAlignment="1">
      <alignment horizontal="center" vertical="center"/>
    </xf>
    <xf numFmtId="260" fontId="115" fillId="5" borderId="36" xfId="2326" applyNumberFormat="1" applyFont="1" applyFill="1" applyBorder="1" applyAlignment="1">
      <alignment horizontal="center" vertical="center"/>
    </xf>
    <xf numFmtId="0" fontId="115" fillId="5" borderId="0" xfId="2326" applyFont="1" applyFill="1" applyAlignment="1">
      <alignment horizontal="center" vertical="center"/>
    </xf>
    <xf numFmtId="0" fontId="115" fillId="5" borderId="0" xfId="2326" applyFont="1" applyFill="1" applyAlignment="1">
      <alignment horizontal="center"/>
    </xf>
    <xf numFmtId="260" fontId="116" fillId="5" borderId="55" xfId="2326" applyNumberFormat="1" applyFont="1" applyFill="1" applyBorder="1" applyAlignment="1">
      <alignment horizontal="center" vertical="center"/>
    </xf>
    <xf numFmtId="260" fontId="116" fillId="5" borderId="36" xfId="2326" applyNumberFormat="1" applyFont="1" applyFill="1" applyBorder="1" applyAlignment="1">
      <alignment horizontal="center" vertical="center"/>
    </xf>
    <xf numFmtId="260" fontId="116" fillId="7" borderId="39" xfId="2326" applyNumberFormat="1" applyFont="1" applyFill="1" applyBorder="1" applyAlignment="1">
      <alignment horizontal="center" vertical="center"/>
    </xf>
    <xf numFmtId="260" fontId="117" fillId="5" borderId="33" xfId="2326" applyNumberFormat="1" applyFont="1" applyFill="1" applyBorder="1" applyAlignment="1">
      <alignment vertical="center"/>
    </xf>
    <xf numFmtId="260" fontId="117" fillId="5" borderId="39" xfId="2326" applyNumberFormat="1" applyFont="1" applyFill="1" applyBorder="1" applyAlignment="1">
      <alignment vertical="center"/>
    </xf>
    <xf numFmtId="41" fontId="117" fillId="5" borderId="55" xfId="2244" applyFont="1" applyFill="1" applyBorder="1" applyAlignment="1">
      <alignment horizontal="center" vertical="center"/>
    </xf>
    <xf numFmtId="263" fontId="117" fillId="5" borderId="55" xfId="2244" applyNumberFormat="1" applyFont="1" applyFill="1" applyBorder="1" applyAlignment="1">
      <alignment horizontal="center" vertical="center"/>
    </xf>
    <xf numFmtId="263" fontId="117" fillId="5" borderId="36" xfId="2244" applyNumberFormat="1" applyFont="1" applyFill="1" applyBorder="1" applyAlignment="1">
      <alignment horizontal="center" vertical="center"/>
    </xf>
    <xf numFmtId="0" fontId="117" fillId="5" borderId="0" xfId="2326" applyFont="1" applyFill="1" applyAlignment="1">
      <alignment horizontal="right" vertical="center"/>
    </xf>
    <xf numFmtId="0" fontId="117" fillId="6" borderId="0" xfId="2326" applyFont="1" applyFill="1"/>
    <xf numFmtId="0" fontId="117" fillId="6" borderId="0" xfId="2326" applyFont="1" applyFill="1" applyAlignment="1">
      <alignment horizontal="center"/>
    </xf>
    <xf numFmtId="0" fontId="117" fillId="5" borderId="0" xfId="2326" applyFont="1" applyFill="1"/>
    <xf numFmtId="0" fontId="115" fillId="5" borderId="0" xfId="2326" applyFont="1" applyFill="1"/>
    <xf numFmtId="0" fontId="115" fillId="5" borderId="0" xfId="2244" applyNumberFormat="1" applyFont="1" applyFill="1" applyBorder="1" applyAlignment="1">
      <alignment vertical="center"/>
    </xf>
    <xf numFmtId="271" fontId="115" fillId="5" borderId="0" xfId="2244" applyNumberFormat="1" applyFont="1" applyFill="1" applyBorder="1" applyAlignment="1">
      <alignment vertical="center"/>
    </xf>
    <xf numFmtId="2" fontId="115" fillId="7" borderId="39" xfId="2326" applyNumberFormat="1" applyFont="1" applyFill="1" applyBorder="1" applyAlignment="1">
      <alignment vertical="center"/>
    </xf>
    <xf numFmtId="260" fontId="117" fillId="7" borderId="2" xfId="2326" applyNumberFormat="1" applyFont="1" applyFill="1" applyBorder="1" applyAlignment="1">
      <alignment vertical="center"/>
    </xf>
    <xf numFmtId="260" fontId="115" fillId="7" borderId="33" xfId="2326" applyNumberFormat="1" applyFont="1" applyFill="1" applyBorder="1" applyAlignment="1">
      <alignment vertical="center"/>
    </xf>
    <xf numFmtId="41" fontId="115" fillId="7" borderId="0" xfId="2326" applyNumberFormat="1" applyFont="1" applyFill="1" applyAlignment="1">
      <alignment horizontal="center"/>
    </xf>
    <xf numFmtId="272" fontId="115" fillId="7" borderId="0" xfId="2326" applyNumberFormat="1" applyFont="1" applyFill="1" applyAlignment="1">
      <alignment horizontal="center"/>
    </xf>
    <xf numFmtId="41" fontId="115" fillId="7" borderId="0" xfId="2236" applyFont="1" applyFill="1" applyAlignment="1">
      <alignment horizontal="center"/>
    </xf>
    <xf numFmtId="0" fontId="115" fillId="7" borderId="0" xfId="2326" applyFont="1" applyFill="1" applyAlignment="1">
      <alignment horizontal="left"/>
    </xf>
    <xf numFmtId="43" fontId="115" fillId="7" borderId="0" xfId="2326" applyNumberFormat="1" applyFont="1" applyFill="1" applyAlignment="1">
      <alignment horizontal="center"/>
    </xf>
    <xf numFmtId="0" fontId="116" fillId="7" borderId="0" xfId="2326" applyFont="1" applyFill="1" applyAlignment="1">
      <alignment horizontal="right" vertical="center"/>
    </xf>
    <xf numFmtId="0" fontId="116" fillId="7" borderId="0" xfId="2326" applyFont="1" applyFill="1"/>
    <xf numFmtId="273" fontId="116" fillId="7" borderId="55" xfId="2326" applyNumberFormat="1" applyFont="1" applyFill="1" applyBorder="1" applyAlignment="1">
      <alignment horizontal="center" vertical="center"/>
    </xf>
    <xf numFmtId="273" fontId="116" fillId="7" borderId="36" xfId="2326" applyNumberFormat="1" applyFont="1" applyFill="1" applyBorder="1" applyAlignment="1">
      <alignment horizontal="center" vertical="center"/>
    </xf>
    <xf numFmtId="273" fontId="115" fillId="7" borderId="55" xfId="2326" applyNumberFormat="1" applyFont="1" applyFill="1" applyBorder="1" applyAlignment="1">
      <alignment horizontal="center" vertical="center"/>
    </xf>
    <xf numFmtId="273" fontId="115" fillId="7" borderId="36" xfId="2326" applyNumberFormat="1" applyFont="1" applyFill="1" applyBorder="1" applyAlignment="1">
      <alignment horizontal="center" vertical="center"/>
    </xf>
    <xf numFmtId="273" fontId="115" fillId="7" borderId="36" xfId="2326" applyNumberFormat="1" applyFont="1" applyFill="1" applyBorder="1" applyAlignment="1">
      <alignment horizontal="right" vertical="center"/>
    </xf>
    <xf numFmtId="273" fontId="115" fillId="7" borderId="55" xfId="2326" applyNumberFormat="1" applyFont="1" applyFill="1" applyBorder="1" applyAlignment="1">
      <alignment horizontal="right" vertical="center"/>
    </xf>
    <xf numFmtId="260" fontId="116" fillId="7" borderId="33" xfId="2326" applyNumberFormat="1" applyFont="1" applyFill="1" applyBorder="1" applyAlignment="1">
      <alignment horizontal="left" vertical="center"/>
    </xf>
    <xf numFmtId="260" fontId="116" fillId="5" borderId="33" xfId="2326" applyNumberFormat="1" applyFont="1" applyFill="1" applyBorder="1" applyAlignment="1">
      <alignment vertical="center"/>
    </xf>
    <xf numFmtId="0" fontId="116" fillId="5" borderId="0" xfId="2326" applyFont="1" applyFill="1" applyAlignment="1">
      <alignment horizontal="right" vertical="center"/>
    </xf>
    <xf numFmtId="0" fontId="116" fillId="5" borderId="0" xfId="2326" applyFont="1" applyFill="1"/>
    <xf numFmtId="273" fontId="115" fillId="7" borderId="0" xfId="2236" applyNumberFormat="1" applyFont="1" applyFill="1" applyBorder="1" applyAlignment="1">
      <alignment horizontal="center" vertical="center"/>
    </xf>
    <xf numFmtId="273" fontId="115" fillId="7" borderId="0" xfId="2236" applyNumberFormat="1" applyFont="1" applyFill="1" applyBorder="1" applyAlignment="1">
      <alignment vertical="center"/>
    </xf>
    <xf numFmtId="0" fontId="81" fillId="7" borderId="0" xfId="2326" applyFill="1" applyAlignment="1">
      <alignment horizontal="center" vertical="center"/>
    </xf>
    <xf numFmtId="3" fontId="3" fillId="5" borderId="29" xfId="0" applyNumberFormat="1" applyFont="1" applyFill="1" applyBorder="1" applyAlignment="1">
      <alignment horizontal="left" vertical="center"/>
    </xf>
    <xf numFmtId="41" fontId="92" fillId="8" borderId="23" xfId="2236" applyFont="1" applyFill="1" applyBorder="1" applyAlignment="1">
      <alignment horizontal="right" vertical="center"/>
    </xf>
    <xf numFmtId="3" fontId="3" fillId="5" borderId="44" xfId="0" applyNumberFormat="1" applyFont="1" applyFill="1" applyBorder="1">
      <alignment vertical="center"/>
    </xf>
    <xf numFmtId="0" fontId="93" fillId="5" borderId="60" xfId="0" applyFont="1" applyFill="1" applyBorder="1" applyAlignment="1"/>
    <xf numFmtId="3" fontId="94" fillId="5" borderId="37" xfId="0" applyNumberFormat="1" applyFont="1" applyFill="1" applyBorder="1" applyAlignment="1">
      <alignment horizontal="left" vertical="center"/>
    </xf>
    <xf numFmtId="259" fontId="94" fillId="5" borderId="37" xfId="0" applyNumberFormat="1" applyFont="1" applyFill="1" applyBorder="1">
      <alignment vertical="center"/>
    </xf>
    <xf numFmtId="3" fontId="94" fillId="5" borderId="37" xfId="0" applyNumberFormat="1" applyFont="1" applyFill="1" applyBorder="1">
      <alignment vertical="center"/>
    </xf>
    <xf numFmtId="41" fontId="94" fillId="5" borderId="37" xfId="2236" applyFont="1" applyFill="1" applyBorder="1" applyAlignment="1">
      <alignment horizontal="right" vertical="center"/>
    </xf>
    <xf numFmtId="41" fontId="94" fillId="5" borderId="37" xfId="2236" applyFont="1" applyFill="1" applyBorder="1">
      <alignment vertical="center"/>
    </xf>
    <xf numFmtId="41" fontId="94" fillId="5" borderId="61" xfId="2236" applyFont="1" applyFill="1" applyBorder="1" applyAlignment="1">
      <alignment horizontal="left" vertical="center"/>
    </xf>
    <xf numFmtId="0" fontId="93" fillId="5" borderId="33" xfId="0" applyFont="1" applyFill="1" applyBorder="1" applyAlignment="1"/>
    <xf numFmtId="3" fontId="94" fillId="5" borderId="0" xfId="0" applyNumberFormat="1" applyFont="1" applyFill="1" applyAlignment="1">
      <alignment horizontal="left" vertical="center"/>
    </xf>
    <xf numFmtId="259" fontId="94" fillId="5" borderId="0" xfId="0" applyNumberFormat="1" applyFont="1" applyFill="1">
      <alignment vertical="center"/>
    </xf>
    <xf numFmtId="3" fontId="94" fillId="5" borderId="0" xfId="0" applyNumberFormat="1" applyFont="1" applyFill="1">
      <alignment vertical="center"/>
    </xf>
    <xf numFmtId="41" fontId="94" fillId="5" borderId="0" xfId="2236" applyFont="1" applyFill="1" applyBorder="1" applyAlignment="1">
      <alignment horizontal="right" vertical="center"/>
    </xf>
    <xf numFmtId="41" fontId="94" fillId="5" borderId="0" xfId="2236" applyFont="1" applyFill="1" applyBorder="1">
      <alignment vertical="center"/>
    </xf>
    <xf numFmtId="41" fontId="94" fillId="5" borderId="21" xfId="2236" applyFont="1" applyFill="1" applyBorder="1" applyAlignment="1">
      <alignment horizontal="left" vertical="center"/>
    </xf>
    <xf numFmtId="0" fontId="95" fillId="5" borderId="33" xfId="0" quotePrefix="1" applyFont="1" applyFill="1" applyBorder="1" applyAlignment="1">
      <alignment horizontal="center" vertical="center"/>
    </xf>
    <xf numFmtId="3" fontId="101" fillId="7" borderId="0" xfId="0" applyNumberFormat="1" applyFont="1" applyFill="1" applyAlignment="1">
      <alignment horizontal="left" vertical="center"/>
    </xf>
    <xf numFmtId="3" fontId="101" fillId="7" borderId="0" xfId="0" applyNumberFormat="1" applyFont="1" applyFill="1">
      <alignment vertical="center"/>
    </xf>
    <xf numFmtId="3" fontId="101" fillId="7" borderId="0" xfId="0" applyNumberFormat="1" applyFont="1" applyFill="1" applyAlignment="1">
      <alignment horizontal="right" vertical="center"/>
    </xf>
    <xf numFmtId="41" fontId="84" fillId="5" borderId="0" xfId="2236" applyFont="1" applyFill="1" applyBorder="1" applyAlignment="1">
      <alignment horizontal="right" vertical="center"/>
    </xf>
    <xf numFmtId="3" fontId="101" fillId="7" borderId="21" xfId="0" applyNumberFormat="1" applyFont="1" applyFill="1" applyBorder="1">
      <alignment vertical="center"/>
    </xf>
    <xf numFmtId="3" fontId="102" fillId="7" borderId="0" xfId="0" applyNumberFormat="1" applyFont="1" applyFill="1" applyAlignment="1">
      <alignment horizontal="left" vertical="center"/>
    </xf>
    <xf numFmtId="3" fontId="102" fillId="7" borderId="0" xfId="0" applyNumberFormat="1" applyFont="1" applyFill="1">
      <alignment vertical="center"/>
    </xf>
    <xf numFmtId="3" fontId="102" fillId="7" borderId="0" xfId="0" applyNumberFormat="1" applyFont="1" applyFill="1" applyAlignment="1">
      <alignment horizontal="right" vertical="center"/>
    </xf>
    <xf numFmtId="259" fontId="102" fillId="7" borderId="0" xfId="0" applyNumberFormat="1" applyFont="1" applyFill="1">
      <alignment vertical="center"/>
    </xf>
    <xf numFmtId="3" fontId="102" fillId="7" borderId="21" xfId="0" applyNumberFormat="1" applyFont="1" applyFill="1" applyBorder="1" applyAlignment="1">
      <alignment horizontal="left" vertical="center"/>
    </xf>
    <xf numFmtId="3" fontId="94" fillId="5" borderId="0" xfId="0" applyNumberFormat="1" applyFont="1" applyFill="1" applyAlignment="1">
      <alignment horizontal="right" vertical="center"/>
    </xf>
    <xf numFmtId="3" fontId="94" fillId="5" borderId="21" xfId="0" applyNumberFormat="1" applyFont="1" applyFill="1" applyBorder="1" applyAlignment="1">
      <alignment horizontal="left" vertical="center"/>
    </xf>
    <xf numFmtId="0" fontId="105" fillId="5" borderId="33" xfId="0" quotePrefix="1" applyFont="1" applyFill="1" applyBorder="1" applyAlignment="1">
      <alignment horizontal="center" vertical="center"/>
    </xf>
    <xf numFmtId="3" fontId="106" fillId="5" borderId="0" xfId="0" applyNumberFormat="1" applyFont="1" applyFill="1" applyAlignment="1">
      <alignment horizontal="left" vertical="center"/>
    </xf>
    <xf numFmtId="3" fontId="106" fillId="5" borderId="0" xfId="0" applyNumberFormat="1" applyFont="1" applyFill="1">
      <alignment vertical="center"/>
    </xf>
    <xf numFmtId="3" fontId="106" fillId="5" borderId="0" xfId="0" applyNumberFormat="1" applyFont="1" applyFill="1" applyAlignment="1">
      <alignment horizontal="right" vertical="center"/>
    </xf>
    <xf numFmtId="3" fontId="106" fillId="5" borderId="21" xfId="0" applyNumberFormat="1" applyFont="1" applyFill="1" applyBorder="1">
      <alignment vertical="center"/>
    </xf>
    <xf numFmtId="0" fontId="107" fillId="5" borderId="33" xfId="0" applyFont="1" applyFill="1" applyBorder="1" applyAlignment="1"/>
    <xf numFmtId="3" fontId="108" fillId="5" borderId="0" xfId="0" applyNumberFormat="1" applyFont="1" applyFill="1" applyAlignment="1">
      <alignment horizontal="left" vertical="center"/>
    </xf>
    <xf numFmtId="3" fontId="108" fillId="5" borderId="0" xfId="0" applyNumberFormat="1" applyFont="1" applyFill="1">
      <alignment vertical="center"/>
    </xf>
    <xf numFmtId="3" fontId="108" fillId="5" borderId="0" xfId="0" applyNumberFormat="1" applyFont="1" applyFill="1" applyAlignment="1">
      <alignment horizontal="right" vertical="center"/>
    </xf>
    <xf numFmtId="259" fontId="108" fillId="5" borderId="0" xfId="0" applyNumberFormat="1" applyFont="1" applyFill="1">
      <alignment vertical="center"/>
    </xf>
    <xf numFmtId="3" fontId="108" fillId="5" borderId="21" xfId="0" applyNumberFormat="1" applyFont="1" applyFill="1" applyBorder="1" applyAlignment="1">
      <alignment horizontal="left" vertical="center"/>
    </xf>
    <xf numFmtId="41" fontId="108" fillId="5" borderId="0" xfId="2236" applyFont="1" applyFill="1" applyBorder="1">
      <alignment vertical="center"/>
    </xf>
    <xf numFmtId="0" fontId="89" fillId="5" borderId="41" xfId="2327" applyFont="1" applyFill="1" applyBorder="1" applyAlignment="1">
      <alignment horizontal="center" vertical="center"/>
    </xf>
    <xf numFmtId="0" fontId="89" fillId="5" borderId="13" xfId="2327" applyFont="1" applyFill="1" applyBorder="1" applyAlignment="1">
      <alignment horizontal="center" vertical="center"/>
    </xf>
    <xf numFmtId="3" fontId="89" fillId="5" borderId="13" xfId="2327" applyNumberFormat="1" applyFont="1" applyFill="1" applyBorder="1" applyAlignment="1">
      <alignment horizontal="center" vertical="center"/>
    </xf>
    <xf numFmtId="3" fontId="89" fillId="5" borderId="14" xfId="2327" applyNumberFormat="1" applyFont="1" applyFill="1" applyBorder="1" applyAlignment="1">
      <alignment horizontal="center" vertical="center"/>
    </xf>
    <xf numFmtId="0" fontId="81" fillId="5" borderId="30" xfId="0" applyFont="1" applyFill="1" applyBorder="1" applyAlignment="1"/>
    <xf numFmtId="41" fontId="3" fillId="5" borderId="23" xfId="2236" applyFont="1" applyFill="1" applyBorder="1" applyAlignment="1">
      <alignment horizontal="right" vertical="center"/>
    </xf>
    <xf numFmtId="41" fontId="3" fillId="5" borderId="29" xfId="2236" applyFont="1" applyFill="1" applyBorder="1">
      <alignment vertical="center"/>
    </xf>
    <xf numFmtId="41" fontId="3" fillId="5" borderId="43" xfId="2236" applyFont="1" applyFill="1" applyBorder="1" applyAlignment="1">
      <alignment horizontal="left" vertical="center"/>
    </xf>
    <xf numFmtId="0" fontId="81" fillId="5" borderId="0" xfId="0" applyFont="1" applyFill="1" applyAlignment="1"/>
    <xf numFmtId="0" fontId="117" fillId="5" borderId="0" xfId="2202" applyNumberFormat="1" applyFont="1" applyFill="1" applyBorder="1" applyAlignment="1">
      <alignment horizontal="center" vertical="center"/>
    </xf>
    <xf numFmtId="260" fontId="116" fillId="7" borderId="28" xfId="2326" applyNumberFormat="1" applyFont="1" applyFill="1" applyBorder="1" applyAlignment="1">
      <alignment horizontal="center" vertical="center"/>
    </xf>
    <xf numFmtId="260" fontId="116" fillId="5" borderId="33" xfId="2326" applyNumberFormat="1" applyFont="1" applyFill="1" applyBorder="1" applyAlignment="1">
      <alignment horizontal="left" vertical="center"/>
    </xf>
    <xf numFmtId="0" fontId="88" fillId="7" borderId="0" xfId="2327" applyFont="1" applyFill="1" applyAlignment="1"/>
    <xf numFmtId="3" fontId="89" fillId="7" borderId="1" xfId="2327" applyNumberFormat="1" applyFont="1" applyFill="1" applyBorder="1" applyAlignment="1">
      <alignment horizontal="center" vertical="center"/>
    </xf>
    <xf numFmtId="0" fontId="87" fillId="7" borderId="52" xfId="2327" applyFont="1" applyFill="1" applyBorder="1" applyAlignment="1">
      <alignment horizontal="center" vertical="center"/>
    </xf>
    <xf numFmtId="278" fontId="87" fillId="7" borderId="52" xfId="2327" applyNumberFormat="1" applyFont="1" applyFill="1" applyBorder="1" applyAlignment="1">
      <alignment horizontal="center" vertical="center"/>
    </xf>
    <xf numFmtId="41" fontId="87" fillId="7" borderId="52" xfId="2244" applyFont="1" applyFill="1" applyBorder="1" applyAlignment="1">
      <alignment horizontal="center" vertical="center"/>
    </xf>
    <xf numFmtId="0" fontId="87" fillId="7" borderId="0" xfId="2327" applyFont="1" applyFill="1" applyAlignment="1"/>
    <xf numFmtId="0" fontId="87" fillId="7" borderId="30" xfId="2327" applyFont="1" applyFill="1" applyBorder="1" applyAlignment="1">
      <alignment horizontal="center" vertical="center"/>
    </xf>
    <xf numFmtId="0" fontId="87" fillId="7" borderId="30" xfId="2327" applyFont="1" applyFill="1" applyBorder="1" applyAlignment="1">
      <alignment horizontal="left" vertical="center"/>
    </xf>
    <xf numFmtId="41" fontId="87" fillId="7" borderId="30" xfId="2244" applyFont="1" applyFill="1" applyBorder="1" applyAlignment="1">
      <alignment horizontal="center" vertical="center"/>
    </xf>
    <xf numFmtId="0" fontId="87" fillId="7" borderId="30" xfId="2327" applyFont="1" applyFill="1" applyBorder="1">
      <alignment vertical="center"/>
    </xf>
    <xf numFmtId="258" fontId="87" fillId="7" borderId="30" xfId="2244" applyNumberFormat="1" applyFont="1" applyFill="1" applyBorder="1" applyAlignment="1">
      <alignment horizontal="center" vertical="center"/>
    </xf>
    <xf numFmtId="0" fontId="88" fillId="7" borderId="30" xfId="2327" applyFont="1" applyFill="1" applyBorder="1" applyAlignment="1"/>
    <xf numFmtId="0" fontId="89" fillId="7" borderId="30" xfId="2327" applyFont="1" applyFill="1" applyBorder="1">
      <alignment vertical="center"/>
    </xf>
    <xf numFmtId="0" fontId="88" fillId="7" borderId="30" xfId="2327" applyFont="1" applyFill="1" applyBorder="1" applyAlignment="1">
      <alignment horizontal="center" vertical="center"/>
    </xf>
    <xf numFmtId="258" fontId="88" fillId="7" borderId="30" xfId="2327" applyNumberFormat="1" applyFont="1" applyFill="1" applyBorder="1" applyAlignment="1">
      <alignment horizontal="center" vertical="center"/>
    </xf>
    <xf numFmtId="258" fontId="89" fillId="7" borderId="30" xfId="2327" applyNumberFormat="1" applyFont="1" applyFill="1" applyBorder="1" applyAlignment="1">
      <alignment horizontal="center" vertical="center"/>
    </xf>
    <xf numFmtId="0" fontId="88" fillId="7" borderId="30" xfId="2327" applyFont="1" applyFill="1" applyBorder="1">
      <alignment vertical="center"/>
    </xf>
    <xf numFmtId="258" fontId="91" fillId="7" borderId="30" xfId="2327" applyNumberFormat="1" applyFont="1" applyFill="1" applyBorder="1" applyAlignment="1">
      <alignment horizontal="center" vertical="center"/>
    </xf>
    <xf numFmtId="0" fontId="89" fillId="7" borderId="45" xfId="2327" applyFont="1" applyFill="1" applyBorder="1">
      <alignment vertical="center"/>
    </xf>
    <xf numFmtId="0" fontId="88" fillId="7" borderId="45" xfId="2327" applyFont="1" applyFill="1" applyBorder="1" applyAlignment="1">
      <alignment horizontal="center" vertical="center"/>
    </xf>
    <xf numFmtId="258" fontId="91" fillId="7" borderId="45" xfId="2327" applyNumberFormat="1" applyFont="1" applyFill="1" applyBorder="1" applyAlignment="1">
      <alignment horizontal="center" vertical="center"/>
    </xf>
    <xf numFmtId="258" fontId="88" fillId="7" borderId="45" xfId="2327" applyNumberFormat="1" applyFont="1" applyFill="1" applyBorder="1" applyAlignment="1">
      <alignment horizontal="center" vertical="center"/>
    </xf>
    <xf numFmtId="258" fontId="89" fillId="7" borderId="45" xfId="2327" applyNumberFormat="1" applyFont="1" applyFill="1" applyBorder="1" applyAlignment="1">
      <alignment horizontal="center" vertical="center"/>
    </xf>
    <xf numFmtId="0" fontId="88" fillId="7" borderId="45" xfId="2327" applyFont="1" applyFill="1" applyBorder="1" applyAlignment="1"/>
    <xf numFmtId="0" fontId="121" fillId="0" borderId="0" xfId="0" applyFont="1" applyAlignment="1">
      <alignment horizontal="center" vertical="center"/>
    </xf>
    <xf numFmtId="0" fontId="109" fillId="0" borderId="0" xfId="0" applyFont="1" applyAlignment="1"/>
    <xf numFmtId="0" fontId="121" fillId="7" borderId="0" xfId="0" applyFont="1" applyFill="1" applyAlignment="1">
      <alignment horizontal="center" vertical="center"/>
    </xf>
    <xf numFmtId="0" fontId="109" fillId="7" borderId="0" xfId="0" applyFont="1" applyFill="1" applyAlignment="1"/>
    <xf numFmtId="3" fontId="111" fillId="7" borderId="52" xfId="0" applyNumberFormat="1" applyFont="1" applyFill="1" applyBorder="1" applyAlignment="1">
      <alignment horizontal="center" vertical="center"/>
    </xf>
    <xf numFmtId="3" fontId="111" fillId="7" borderId="45" xfId="0" applyNumberFormat="1" applyFont="1" applyFill="1" applyBorder="1" applyAlignment="1">
      <alignment horizontal="center" vertical="center"/>
    </xf>
    <xf numFmtId="0" fontId="97" fillId="7" borderId="0" xfId="2327" applyFont="1" applyFill="1" applyAlignment="1">
      <alignment horizontal="center" vertical="center"/>
    </xf>
    <xf numFmtId="0" fontId="88" fillId="7" borderId="0" xfId="2327" applyFont="1" applyFill="1" applyAlignment="1"/>
    <xf numFmtId="273" fontId="115" fillId="7" borderId="0" xfId="2236" applyNumberFormat="1" applyFont="1" applyFill="1" applyBorder="1" applyAlignment="1">
      <alignment vertical="center"/>
    </xf>
    <xf numFmtId="0" fontId="117" fillId="5" borderId="0" xfId="2202" applyNumberFormat="1" applyFont="1" applyFill="1" applyBorder="1" applyAlignment="1">
      <alignment horizontal="center" vertical="center"/>
    </xf>
    <xf numFmtId="260" fontId="116" fillId="7" borderId="58" xfId="2326" applyNumberFormat="1" applyFont="1" applyFill="1" applyBorder="1" applyAlignment="1">
      <alignment horizontal="center" vertical="center"/>
    </xf>
    <xf numFmtId="260" fontId="116" fillId="7" borderId="8" xfId="2326" applyNumberFormat="1" applyFont="1" applyFill="1" applyBorder="1" applyAlignment="1">
      <alignment horizontal="center" vertical="center"/>
    </xf>
    <xf numFmtId="0" fontId="82" fillId="0" borderId="0" xfId="2327" applyFont="1" applyAlignment="1">
      <alignment horizontal="center" vertical="center"/>
    </xf>
    <xf numFmtId="0" fontId="82" fillId="0" borderId="13" xfId="2327" applyFont="1" applyBorder="1" applyAlignment="1">
      <alignment horizontal="center" vertical="center"/>
    </xf>
    <xf numFmtId="3" fontId="102" fillId="7" borderId="0" xfId="0" applyNumberFormat="1" applyFont="1" applyFill="1">
      <alignment vertical="center"/>
    </xf>
    <xf numFmtId="260" fontId="102" fillId="7" borderId="0" xfId="0" applyNumberFormat="1" applyFont="1" applyFill="1">
      <alignment vertical="center"/>
    </xf>
    <xf numFmtId="259" fontId="102" fillId="7" borderId="0" xfId="0" applyNumberFormat="1" applyFont="1" applyFill="1">
      <alignment vertical="center"/>
    </xf>
    <xf numFmtId="3" fontId="108" fillId="5" borderId="0" xfId="0" applyNumberFormat="1" applyFont="1" applyFill="1">
      <alignment vertical="center"/>
    </xf>
    <xf numFmtId="260" fontId="108" fillId="5" borderId="0" xfId="0" applyNumberFormat="1" applyFont="1" applyFill="1">
      <alignment vertical="center"/>
    </xf>
    <xf numFmtId="259" fontId="108" fillId="5" borderId="0" xfId="0" applyNumberFormat="1" applyFont="1" applyFill="1">
      <alignment vertical="center"/>
    </xf>
    <xf numFmtId="0" fontId="82" fillId="5" borderId="0" xfId="2327" applyFont="1" applyFill="1" applyAlignment="1">
      <alignment horizontal="center" vertical="center"/>
    </xf>
    <xf numFmtId="3" fontId="89" fillId="5" borderId="59" xfId="2327" applyNumberFormat="1" applyFont="1" applyFill="1" applyBorder="1" applyAlignment="1">
      <alignment horizontal="center" vertical="center"/>
    </xf>
    <xf numFmtId="3" fontId="89" fillId="5" borderId="8" xfId="2327" applyNumberFormat="1" applyFont="1" applyFill="1" applyBorder="1" applyAlignment="1">
      <alignment horizontal="center" vertical="center"/>
    </xf>
    <xf numFmtId="3" fontId="89" fillId="5" borderId="28" xfId="2327" applyNumberFormat="1" applyFont="1" applyFill="1" applyBorder="1" applyAlignment="1">
      <alignment horizontal="center" vertical="center"/>
    </xf>
    <xf numFmtId="260" fontId="94" fillId="5" borderId="44" xfId="0" applyNumberFormat="1" applyFont="1" applyFill="1" applyBorder="1">
      <alignment vertical="center"/>
    </xf>
    <xf numFmtId="3" fontId="94" fillId="5" borderId="44" xfId="0" applyNumberFormat="1" applyFont="1" applyFill="1" applyBorder="1">
      <alignment vertical="center"/>
    </xf>
    <xf numFmtId="3" fontId="3" fillId="5" borderId="44" xfId="0" applyNumberFormat="1" applyFont="1" applyFill="1" applyBorder="1">
      <alignment vertical="center"/>
    </xf>
    <xf numFmtId="259" fontId="94" fillId="5" borderId="44" xfId="0" applyNumberFormat="1" applyFont="1" applyFill="1" applyBorder="1">
      <alignment vertical="center"/>
    </xf>
    <xf numFmtId="3" fontId="3" fillId="5" borderId="44" xfId="0" applyNumberFormat="1" applyFont="1" applyFill="1" applyBorder="1" applyAlignment="1">
      <alignment horizontal="center" vertical="center"/>
    </xf>
    <xf numFmtId="3" fontId="94" fillId="5" borderId="44" xfId="0" applyNumberFormat="1" applyFont="1" applyFill="1" applyBorder="1" applyAlignment="1">
      <alignment horizontal="center" vertical="center"/>
    </xf>
    <xf numFmtId="0" fontId="81" fillId="5" borderId="35" xfId="2326" applyFill="1" applyBorder="1" applyAlignment="1">
      <alignment horizontal="center" vertical="center"/>
    </xf>
    <xf numFmtId="0" fontId="81" fillId="7" borderId="0" xfId="2326" applyFill="1" applyAlignment="1">
      <alignment horizontal="center" vertical="center"/>
    </xf>
    <xf numFmtId="0" fontId="81" fillId="5" borderId="39" xfId="2326" applyFill="1" applyBorder="1" applyAlignment="1">
      <alignment horizontal="center" vertical="center"/>
    </xf>
    <xf numFmtId="0" fontId="82" fillId="5" borderId="0" xfId="2326" applyFont="1" applyFill="1" applyAlignment="1">
      <alignment horizontal="center" vertical="center"/>
    </xf>
    <xf numFmtId="0" fontId="81" fillId="7" borderId="0" xfId="2326" applyFill="1"/>
    <xf numFmtId="0" fontId="85" fillId="5" borderId="0" xfId="2326" applyFont="1" applyFill="1" applyAlignment="1">
      <alignment vertical="center"/>
    </xf>
    <xf numFmtId="0" fontId="82" fillId="7" borderId="0" xfId="2326" applyFont="1" applyFill="1" applyAlignment="1">
      <alignment horizontal="center" vertical="center"/>
    </xf>
    <xf numFmtId="3" fontId="3" fillId="7" borderId="50" xfId="2326" applyNumberFormat="1" applyFont="1" applyFill="1" applyBorder="1" applyAlignment="1">
      <alignment horizontal="center" vertical="center"/>
    </xf>
    <xf numFmtId="260" fontId="116" fillId="7" borderId="0" xfId="2326" applyNumberFormat="1" applyFont="1" applyFill="1" applyBorder="1" applyAlignment="1">
      <alignment horizontal="center" vertical="center"/>
    </xf>
    <xf numFmtId="281" fontId="116" fillId="7" borderId="0" xfId="2326" applyNumberFormat="1" applyFont="1" applyFill="1" applyBorder="1" applyAlignment="1">
      <alignment horizontal="center" vertical="center"/>
    </xf>
    <xf numFmtId="259" fontId="116" fillId="7" borderId="0" xfId="2326" applyNumberFormat="1" applyFont="1" applyFill="1" applyBorder="1" applyAlignment="1">
      <alignment horizontal="center" vertical="center"/>
    </xf>
    <xf numFmtId="259" fontId="116" fillId="7" borderId="39" xfId="2326" applyNumberFormat="1" applyFont="1" applyFill="1" applyBorder="1" applyAlignment="1">
      <alignment horizontal="center" vertical="center"/>
    </xf>
    <xf numFmtId="260" fontId="117" fillId="5" borderId="0" xfId="2326" applyNumberFormat="1" applyFont="1" applyFill="1" applyBorder="1" applyAlignment="1">
      <alignment vertical="center"/>
    </xf>
    <xf numFmtId="260" fontId="117" fillId="5" borderId="0" xfId="2326" applyNumberFormat="1" applyFont="1" applyFill="1" applyBorder="1" applyAlignment="1">
      <alignment horizontal="center" vertical="center"/>
    </xf>
    <xf numFmtId="260" fontId="116" fillId="5" borderId="0" xfId="2326" applyNumberFormat="1" applyFont="1" applyFill="1" applyBorder="1" applyAlignment="1">
      <alignment vertical="center"/>
    </xf>
    <xf numFmtId="260" fontId="116" fillId="5" borderId="0" xfId="2326" applyNumberFormat="1" applyFont="1" applyFill="1" applyBorder="1" applyAlignment="1">
      <alignment horizontal="center" vertical="center"/>
    </xf>
    <xf numFmtId="260" fontId="116" fillId="7" borderId="0" xfId="2326" applyNumberFormat="1" applyFont="1" applyFill="1" applyBorder="1" applyAlignment="1">
      <alignment horizontal="center" vertical="center"/>
    </xf>
    <xf numFmtId="260" fontId="116" fillId="7" borderId="0" xfId="2326" applyNumberFormat="1" applyFont="1" applyFill="1" applyBorder="1" applyAlignment="1">
      <alignment vertical="center"/>
    </xf>
    <xf numFmtId="0" fontId="116" fillId="7" borderId="0" xfId="2326" applyFont="1" applyFill="1" applyBorder="1" applyAlignment="1">
      <alignment vertical="center" wrapText="1" shrinkToFit="1"/>
    </xf>
    <xf numFmtId="0" fontId="116" fillId="7" borderId="0" xfId="2326" applyFont="1" applyFill="1" applyBorder="1" applyAlignment="1">
      <alignment vertical="center"/>
    </xf>
    <xf numFmtId="260" fontId="116" fillId="7" borderId="0" xfId="2326" applyNumberFormat="1" applyFont="1" applyFill="1" applyBorder="1" applyAlignment="1">
      <alignment horizontal="right" vertical="center"/>
    </xf>
    <xf numFmtId="264" fontId="116" fillId="7" borderId="0" xfId="2326" applyNumberFormat="1" applyFont="1" applyFill="1" applyBorder="1" applyAlignment="1">
      <alignment vertical="center" shrinkToFit="1"/>
    </xf>
    <xf numFmtId="260" fontId="116" fillId="7" borderId="0" xfId="2326" applyNumberFormat="1" applyFont="1" applyFill="1" applyBorder="1" applyAlignment="1">
      <alignment horizontal="right" vertical="center" shrinkToFit="1"/>
    </xf>
    <xf numFmtId="265" fontId="116" fillId="7" borderId="0" xfId="2326" applyNumberFormat="1" applyFont="1" applyFill="1" applyBorder="1" applyAlignment="1">
      <alignment vertical="center" shrinkToFit="1"/>
    </xf>
    <xf numFmtId="260" fontId="116" fillId="7" borderId="0" xfId="2326" applyNumberFormat="1" applyFont="1" applyFill="1" applyBorder="1" applyAlignment="1">
      <alignment horizontal="center" vertical="center" shrinkToFit="1"/>
    </xf>
    <xf numFmtId="264" fontId="116" fillId="7" borderId="0" xfId="2326" applyNumberFormat="1" applyFont="1" applyFill="1" applyBorder="1" applyAlignment="1">
      <alignment vertical="center"/>
    </xf>
    <xf numFmtId="260" fontId="115" fillId="7" borderId="0" xfId="2326" quotePrefix="1" applyNumberFormat="1" applyFont="1" applyFill="1" applyBorder="1" applyAlignment="1">
      <alignment vertical="center"/>
    </xf>
    <xf numFmtId="273" fontId="115" fillId="7" borderId="0" xfId="2326" quotePrefix="1" applyNumberFormat="1" applyFont="1" applyFill="1" applyBorder="1" applyAlignment="1">
      <alignment vertical="center"/>
    </xf>
    <xf numFmtId="273" fontId="115" fillId="7" borderId="0" xfId="2326" applyNumberFormat="1" applyFont="1" applyFill="1" applyBorder="1" applyAlignment="1">
      <alignment vertical="center"/>
    </xf>
    <xf numFmtId="266" fontId="115" fillId="7" borderId="0" xfId="2326" applyNumberFormat="1" applyFont="1" applyFill="1" applyBorder="1" applyAlignment="1">
      <alignment vertical="center"/>
    </xf>
    <xf numFmtId="260" fontId="115" fillId="7" borderId="0" xfId="2326" applyNumberFormat="1" applyFont="1" applyFill="1" applyBorder="1" applyAlignment="1">
      <alignment vertical="center"/>
    </xf>
    <xf numFmtId="260" fontId="115" fillId="7" borderId="0" xfId="2326" applyNumberFormat="1" applyFont="1" applyFill="1" applyBorder="1" applyAlignment="1">
      <alignment horizontal="center" vertical="center"/>
    </xf>
    <xf numFmtId="273" fontId="115" fillId="7" borderId="0" xfId="2326" applyNumberFormat="1" applyFont="1" applyFill="1" applyBorder="1" applyAlignment="1">
      <alignment horizontal="center" vertical="center"/>
    </xf>
    <xf numFmtId="267" fontId="115" fillId="7" borderId="0" xfId="2326" applyNumberFormat="1" applyFont="1" applyFill="1" applyBorder="1" applyAlignment="1">
      <alignment vertical="center"/>
    </xf>
    <xf numFmtId="268" fontId="115" fillId="7" borderId="0" xfId="2326" applyNumberFormat="1" applyFont="1" applyFill="1" applyBorder="1" applyAlignment="1">
      <alignment horizontal="center" vertical="center"/>
    </xf>
    <xf numFmtId="268" fontId="115" fillId="7" borderId="0" xfId="2326" applyNumberFormat="1" applyFont="1" applyFill="1" applyBorder="1" applyAlignment="1">
      <alignment horizontal="center" vertical="center"/>
    </xf>
    <xf numFmtId="273" fontId="115" fillId="7" borderId="0" xfId="2326" quotePrefix="1" applyNumberFormat="1" applyFont="1" applyFill="1" applyBorder="1" applyAlignment="1">
      <alignment horizontal="center" vertical="center"/>
    </xf>
    <xf numFmtId="273" fontId="115" fillId="7" borderId="0" xfId="2326" applyNumberFormat="1" applyFont="1" applyFill="1" applyBorder="1" applyAlignment="1">
      <alignment vertical="center" shrinkToFit="1"/>
    </xf>
    <xf numFmtId="260" fontId="120" fillId="7" borderId="0" xfId="2326" applyNumberFormat="1" applyFont="1" applyFill="1" applyBorder="1" applyAlignment="1">
      <alignment vertical="center"/>
    </xf>
    <xf numFmtId="269" fontId="120" fillId="7" borderId="0" xfId="2326" applyNumberFormat="1" applyFont="1" applyFill="1" applyBorder="1" applyAlignment="1">
      <alignment vertical="center"/>
    </xf>
    <xf numFmtId="260" fontId="120" fillId="7" borderId="0" xfId="2326" applyNumberFormat="1" applyFont="1" applyFill="1" applyBorder="1" applyAlignment="1">
      <alignment horizontal="center" vertical="center"/>
    </xf>
    <xf numFmtId="4" fontId="120" fillId="7" borderId="0" xfId="2326" applyNumberFormat="1" applyFont="1" applyFill="1" applyBorder="1" applyAlignment="1">
      <alignment horizontal="center" vertical="center" shrinkToFit="1"/>
    </xf>
    <xf numFmtId="273" fontId="115" fillId="7" borderId="0" xfId="2326" applyNumberFormat="1" applyFont="1" applyFill="1" applyBorder="1" applyAlignment="1">
      <alignment horizontal="center" vertical="center" shrinkToFit="1"/>
    </xf>
    <xf numFmtId="274" fontId="115" fillId="7" borderId="0" xfId="2326" applyNumberFormat="1" applyFont="1" applyFill="1" applyBorder="1" applyAlignment="1">
      <alignment horizontal="center" vertical="center"/>
    </xf>
    <xf numFmtId="273" fontId="115" fillId="7" borderId="0" xfId="2326" applyNumberFormat="1" applyFont="1" applyFill="1" applyBorder="1" applyAlignment="1">
      <alignment horizontal="right" vertical="center"/>
    </xf>
    <xf numFmtId="277" fontId="115" fillId="7" borderId="0" xfId="2326" applyNumberFormat="1" applyFont="1" applyFill="1" applyBorder="1" applyAlignment="1">
      <alignment horizontal="center" vertical="center"/>
    </xf>
    <xf numFmtId="0" fontId="115" fillId="7" borderId="0" xfId="2326" applyFont="1" applyFill="1" applyBorder="1" applyAlignment="1">
      <alignment horizontal="center"/>
    </xf>
    <xf numFmtId="270" fontId="115" fillId="7" borderId="0" xfId="2326" applyNumberFormat="1" applyFont="1" applyFill="1" applyBorder="1" applyAlignment="1">
      <alignment vertical="center"/>
    </xf>
    <xf numFmtId="273" fontId="115" fillId="7" borderId="0" xfId="2326" applyNumberFormat="1" applyFont="1" applyFill="1" applyBorder="1" applyAlignment="1">
      <alignment horizontal="center" vertical="center"/>
    </xf>
    <xf numFmtId="274" fontId="115" fillId="7" borderId="0" xfId="2326" applyNumberFormat="1" applyFont="1" applyFill="1" applyBorder="1" applyAlignment="1">
      <alignment horizontal="center" vertical="center"/>
    </xf>
    <xf numFmtId="274" fontId="115" fillId="7" borderId="0" xfId="2326" applyNumberFormat="1" applyFont="1" applyFill="1" applyBorder="1" applyAlignment="1">
      <alignment vertical="center"/>
    </xf>
    <xf numFmtId="0" fontId="115" fillId="7" borderId="0" xfId="2326" applyFont="1" applyFill="1" applyBorder="1" applyAlignment="1">
      <alignment vertical="center"/>
    </xf>
    <xf numFmtId="2" fontId="115" fillId="7" borderId="0" xfId="2326" applyNumberFormat="1" applyFont="1" applyFill="1" applyBorder="1" applyAlignment="1">
      <alignment vertical="center"/>
    </xf>
    <xf numFmtId="260" fontId="115" fillId="5" borderId="0" xfId="2326" applyNumberFormat="1" applyFont="1" applyFill="1" applyBorder="1" applyAlignment="1">
      <alignment horizontal="center" vertical="center"/>
    </xf>
    <xf numFmtId="260" fontId="115" fillId="5" borderId="0" xfId="2326" quotePrefix="1" applyNumberFormat="1" applyFont="1" applyFill="1" applyBorder="1" applyAlignment="1">
      <alignment horizontal="center" vertical="center" shrinkToFit="1"/>
    </xf>
    <xf numFmtId="260" fontId="115" fillId="5" borderId="0" xfId="2326" applyNumberFormat="1" applyFont="1" applyFill="1" applyBorder="1" applyAlignment="1">
      <alignment horizontal="center" vertical="center" shrinkToFit="1"/>
    </xf>
    <xf numFmtId="274" fontId="115" fillId="5" borderId="0" xfId="2326" applyNumberFormat="1" applyFont="1" applyFill="1" applyBorder="1" applyAlignment="1">
      <alignment horizontal="center" vertical="center" shrinkToFit="1"/>
    </xf>
    <xf numFmtId="260" fontId="115" fillId="5" borderId="0" xfId="2326" quotePrefix="1" applyNumberFormat="1" applyFont="1" applyFill="1" applyBorder="1" applyAlignment="1">
      <alignment horizontal="center" vertical="center"/>
    </xf>
    <xf numFmtId="266" fontId="115" fillId="5" borderId="0" xfId="2326" quotePrefix="1" applyNumberFormat="1" applyFont="1" applyFill="1" applyBorder="1" applyAlignment="1">
      <alignment vertical="center"/>
    </xf>
    <xf numFmtId="266" fontId="115" fillId="5" borderId="0" xfId="2326" applyNumberFormat="1" applyFont="1" applyFill="1" applyBorder="1" applyAlignment="1">
      <alignment vertical="center"/>
    </xf>
    <xf numFmtId="260" fontId="115" fillId="5" borderId="0" xfId="2326" quotePrefix="1" applyNumberFormat="1" applyFont="1" applyFill="1" applyBorder="1" applyAlignment="1">
      <alignment vertical="center"/>
    </xf>
    <xf numFmtId="267" fontId="115" fillId="5" borderId="0" xfId="2326" applyNumberFormat="1" applyFont="1" applyFill="1" applyBorder="1" applyAlignment="1">
      <alignment vertical="center" shrinkToFit="1"/>
    </xf>
    <xf numFmtId="260" fontId="115" fillId="5" borderId="0" xfId="2326" applyNumberFormat="1" applyFont="1" applyFill="1" applyBorder="1" applyAlignment="1">
      <alignment horizontal="center" vertical="center" shrinkToFit="1"/>
    </xf>
    <xf numFmtId="267" fontId="115" fillId="5" borderId="0" xfId="2326" applyNumberFormat="1" applyFont="1" applyFill="1" applyBorder="1" applyAlignment="1">
      <alignment vertical="center"/>
    </xf>
    <xf numFmtId="260" fontId="115" fillId="7" borderId="0" xfId="2326" applyNumberFormat="1" applyFont="1" applyFill="1" applyBorder="1" applyAlignment="1">
      <alignment horizontal="right" vertical="center"/>
    </xf>
    <xf numFmtId="264" fontId="115" fillId="7" borderId="0" xfId="2326" applyNumberFormat="1" applyFont="1" applyFill="1" applyBorder="1" applyAlignment="1">
      <alignment vertical="center" shrinkToFit="1"/>
    </xf>
    <xf numFmtId="260" fontId="115" fillId="7" borderId="0" xfId="2326" applyNumberFormat="1" applyFont="1" applyFill="1" applyBorder="1" applyAlignment="1">
      <alignment horizontal="right" vertical="center" shrinkToFit="1"/>
    </xf>
    <xf numFmtId="265" fontId="115" fillId="7" borderId="0" xfId="2326" applyNumberFormat="1" applyFont="1" applyFill="1" applyBorder="1" applyAlignment="1">
      <alignment vertical="center" shrinkToFit="1"/>
    </xf>
    <xf numFmtId="260" fontId="115" fillId="7" borderId="0" xfId="2326" applyNumberFormat="1" applyFont="1" applyFill="1" applyBorder="1" applyAlignment="1">
      <alignment horizontal="center" vertical="center" shrinkToFit="1"/>
    </xf>
    <xf numFmtId="264" fontId="115" fillId="7" borderId="0" xfId="2326" applyNumberFormat="1" applyFont="1" applyFill="1" applyBorder="1" applyAlignment="1">
      <alignment vertical="center"/>
    </xf>
    <xf numFmtId="273" fontId="115" fillId="7" borderId="0" xfId="2326" applyNumberFormat="1" applyFont="1" applyFill="1" applyBorder="1" applyAlignment="1">
      <alignment horizontal="right" vertical="center" shrinkToFit="1"/>
    </xf>
    <xf numFmtId="2" fontId="115" fillId="7" borderId="0" xfId="2326" applyNumberFormat="1" applyFont="1" applyFill="1" applyBorder="1" applyAlignment="1">
      <alignment vertical="center" shrinkToFit="1"/>
    </xf>
    <xf numFmtId="273" fontId="115" fillId="7" borderId="0" xfId="2326" applyNumberFormat="1" applyFont="1" applyFill="1" applyBorder="1" applyAlignment="1">
      <alignment horizontal="right" vertical="center" shrinkToFit="1"/>
    </xf>
    <xf numFmtId="273" fontId="115" fillId="7" borderId="0" xfId="2326" applyNumberFormat="1" applyFont="1" applyFill="1" applyBorder="1" applyAlignment="1">
      <alignment horizontal="right" vertical="center"/>
    </xf>
    <xf numFmtId="0" fontId="115" fillId="7" borderId="0" xfId="2326" applyFont="1" applyFill="1" applyBorder="1" applyAlignment="1">
      <alignment horizontal="center" vertical="center"/>
    </xf>
    <xf numFmtId="260" fontId="115" fillId="7" borderId="0" xfId="2326" quotePrefix="1" applyNumberFormat="1" applyFont="1" applyFill="1" applyBorder="1" applyAlignment="1">
      <alignment horizontal="center" vertical="center"/>
    </xf>
    <xf numFmtId="275" fontId="115" fillId="7" borderId="0" xfId="2326" quotePrefix="1" applyNumberFormat="1" applyFont="1" applyFill="1" applyBorder="1" applyAlignment="1">
      <alignment horizontal="center" vertical="center"/>
    </xf>
    <xf numFmtId="273" fontId="115" fillId="7" borderId="0" xfId="2326" quotePrefix="1" applyNumberFormat="1" applyFont="1" applyFill="1" applyBorder="1" applyAlignment="1">
      <alignment horizontal="left" vertical="center"/>
    </xf>
    <xf numFmtId="275" fontId="115" fillId="7" borderId="0" xfId="2326" applyNumberFormat="1" applyFont="1" applyFill="1" applyBorder="1" applyAlignment="1">
      <alignment vertical="center"/>
    </xf>
    <xf numFmtId="276" fontId="115" fillId="7" borderId="0" xfId="2326" applyNumberFormat="1" applyFont="1" applyFill="1" applyBorder="1" applyAlignment="1">
      <alignment horizontal="center" vertical="center" shrinkToFit="1"/>
    </xf>
    <xf numFmtId="260" fontId="115" fillId="7" borderId="0" xfId="2326" quotePrefix="1" applyNumberFormat="1" applyFont="1" applyFill="1" applyBorder="1" applyAlignment="1">
      <alignment horizontal="center" vertical="center"/>
    </xf>
    <xf numFmtId="273" fontId="115" fillId="7" borderId="0" xfId="2236" applyNumberFormat="1" applyFont="1" applyFill="1" applyBorder="1" applyAlignment="1">
      <alignment horizontal="center" vertical="center" wrapText="1"/>
    </xf>
    <xf numFmtId="274" fontId="115" fillId="7" borderId="0" xfId="2326" applyNumberFormat="1" applyFont="1" applyFill="1" applyBorder="1" applyAlignment="1">
      <alignment vertical="center" shrinkToFit="1"/>
    </xf>
    <xf numFmtId="273" fontId="115" fillId="7" borderId="0" xfId="2326" quotePrefix="1" applyNumberFormat="1" applyFont="1" applyFill="1" applyBorder="1" applyAlignment="1">
      <alignment horizontal="center" vertical="center"/>
    </xf>
    <xf numFmtId="274" fontId="115" fillId="7" borderId="0" xfId="2326" applyNumberFormat="1" applyFont="1" applyFill="1" applyBorder="1" applyAlignment="1">
      <alignment horizontal="right" vertical="center"/>
    </xf>
    <xf numFmtId="259" fontId="116" fillId="7" borderId="0" xfId="2326" applyNumberFormat="1" applyFont="1" applyFill="1" applyBorder="1" applyAlignment="1">
      <alignment horizontal="center" vertical="center"/>
    </xf>
    <xf numFmtId="259" fontId="116" fillId="7" borderId="39" xfId="2326" applyNumberFormat="1" applyFont="1" applyFill="1" applyBorder="1" applyAlignment="1">
      <alignment horizontal="center" vertical="center"/>
    </xf>
    <xf numFmtId="0" fontId="89" fillId="7" borderId="0" xfId="2327" applyFont="1" applyFill="1" applyAlignment="1"/>
    <xf numFmtId="3" fontId="123" fillId="7" borderId="52" xfId="2327" applyNumberFormat="1" applyFont="1" applyFill="1" applyBorder="1" applyAlignment="1">
      <alignment horizontal="center" vertical="center"/>
    </xf>
    <xf numFmtId="260" fontId="117" fillId="5" borderId="31" xfId="2326" applyNumberFormat="1" applyFont="1" applyFill="1" applyBorder="1" applyAlignment="1">
      <alignment vertical="center"/>
    </xf>
    <xf numFmtId="260" fontId="117" fillId="5" borderId="31" xfId="2326" applyNumberFormat="1" applyFont="1" applyFill="1" applyBorder="1" applyAlignment="1">
      <alignment horizontal="center" vertical="center"/>
    </xf>
    <xf numFmtId="260" fontId="117" fillId="5" borderId="56" xfId="2326" applyNumberFormat="1" applyFont="1" applyFill="1" applyBorder="1" applyAlignment="1">
      <alignment vertical="center"/>
    </xf>
    <xf numFmtId="0" fontId="120" fillId="5" borderId="0" xfId="2326" applyFont="1" applyFill="1" applyAlignment="1">
      <alignment horizontal="right" vertical="center"/>
    </xf>
    <xf numFmtId="0" fontId="117" fillId="0" borderId="0" xfId="2326" applyFont="1"/>
    <xf numFmtId="190" fontId="117" fillId="0" borderId="0" xfId="2326" applyNumberFormat="1" applyFont="1"/>
    <xf numFmtId="0" fontId="117" fillId="0" borderId="0" xfId="2326" applyFont="1" applyAlignment="1">
      <alignment horizontal="center"/>
    </xf>
    <xf numFmtId="0" fontId="120" fillId="5" borderId="0" xfId="2326" applyFont="1" applyFill="1"/>
    <xf numFmtId="41" fontId="117" fillId="8" borderId="57" xfId="2244" applyFont="1" applyFill="1" applyBorder="1" applyAlignment="1">
      <alignment horizontal="center" vertical="center"/>
    </xf>
    <xf numFmtId="0" fontId="124" fillId="7" borderId="0" xfId="2326" applyFont="1" applyFill="1" applyAlignment="1">
      <alignment horizontal="center" vertical="center"/>
    </xf>
    <xf numFmtId="0" fontId="125" fillId="7" borderId="0" xfId="2326" applyFont="1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305592</xdr:colOff>
      <xdr:row>19</xdr:row>
      <xdr:rowOff>70530</xdr:rowOff>
    </xdr:from>
    <xdr:to>
      <xdr:col>33</xdr:col>
      <xdr:colOff>277090</xdr:colOff>
      <xdr:row>21</xdr:row>
      <xdr:rowOff>0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9155567" y="16158255"/>
          <a:ext cx="657298" cy="5096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32</xdr:col>
      <xdr:colOff>305592</xdr:colOff>
      <xdr:row>36</xdr:row>
      <xdr:rowOff>70530</xdr:rowOff>
    </xdr:from>
    <xdr:to>
      <xdr:col>33</xdr:col>
      <xdr:colOff>277090</xdr:colOff>
      <xdr:row>38</xdr:row>
      <xdr:rowOff>103908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7812542" y="16767855"/>
          <a:ext cx="657298" cy="5096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49696</xdr:colOff>
      <xdr:row>8</xdr:row>
      <xdr:rowOff>82827</xdr:rowOff>
    </xdr:from>
    <xdr:to>
      <xdr:col>29</xdr:col>
      <xdr:colOff>604632</xdr:colOff>
      <xdr:row>31</xdr:row>
      <xdr:rowOff>149087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24E208EC-62BB-5156-F7C4-6F086A1E1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7370" y="2153479"/>
          <a:ext cx="3934240" cy="578126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57980</xdr:colOff>
      <xdr:row>8</xdr:row>
      <xdr:rowOff>66262</xdr:rowOff>
    </xdr:from>
    <xdr:to>
      <xdr:col>3</xdr:col>
      <xdr:colOff>99392</xdr:colOff>
      <xdr:row>31</xdr:row>
      <xdr:rowOff>124240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72F01798-C74C-3712-B750-B05DAD9AA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80" y="2136914"/>
          <a:ext cx="3760303" cy="577297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24847</xdr:colOff>
      <xdr:row>8</xdr:row>
      <xdr:rowOff>82827</xdr:rowOff>
    </xdr:from>
    <xdr:to>
      <xdr:col>24</xdr:col>
      <xdr:colOff>119110</xdr:colOff>
      <xdr:row>31</xdr:row>
      <xdr:rowOff>140805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74B3E909-8FA1-9B8D-8617-5A7187CD7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5956" y="2153479"/>
          <a:ext cx="3738611" cy="577297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122646</xdr:colOff>
      <xdr:row>19</xdr:row>
      <xdr:rowOff>68491</xdr:rowOff>
    </xdr:from>
    <xdr:to>
      <xdr:col>2</xdr:col>
      <xdr:colOff>1225826</xdr:colOff>
      <xdr:row>19</xdr:row>
      <xdr:rowOff>182219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79407" y="4872404"/>
          <a:ext cx="3223528" cy="113728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>
    <xdr:from>
      <xdr:col>6</xdr:col>
      <xdr:colOff>51168</xdr:colOff>
      <xdr:row>24</xdr:row>
      <xdr:rowOff>174215</xdr:rowOff>
    </xdr:from>
    <xdr:to>
      <xdr:col>23</xdr:col>
      <xdr:colOff>115956</xdr:colOff>
      <xdr:row>25</xdr:row>
      <xdr:rowOff>74543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16711" y="6220519"/>
          <a:ext cx="3162484" cy="148807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>
    <xdr:from>
      <xdr:col>25</xdr:col>
      <xdr:colOff>476895</xdr:colOff>
      <xdr:row>15</xdr:row>
      <xdr:rowOff>152679</xdr:rowOff>
    </xdr:from>
    <xdr:to>
      <xdr:col>29</xdr:col>
      <xdr:colOff>356153</xdr:colOff>
      <xdr:row>16</xdr:row>
      <xdr:rowOff>33131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2C9EFEA8-B598-4605-AE7B-AE1B35E2A9E8}"/>
            </a:ext>
          </a:extLst>
        </xdr:cNvPr>
        <xdr:cNvSpPr/>
      </xdr:nvSpPr>
      <xdr:spPr>
        <a:xfrm>
          <a:off x="8204569" y="3962679"/>
          <a:ext cx="3258562" cy="128930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175533</xdr:colOff>
      <xdr:row>2</xdr:row>
      <xdr:rowOff>180976</xdr:rowOff>
    </xdr:from>
    <xdr:to>
      <xdr:col>27</xdr:col>
      <xdr:colOff>27214</xdr:colOff>
      <xdr:row>27</xdr:row>
      <xdr:rowOff>54430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2164E3F2-9753-64EA-87D7-A8A9F9DBD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1676" y="616405"/>
          <a:ext cx="10057038" cy="519384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12</xdr:col>
      <xdr:colOff>263979</xdr:colOff>
      <xdr:row>11</xdr:row>
      <xdr:rowOff>36739</xdr:rowOff>
    </xdr:from>
    <xdr:to>
      <xdr:col>23</xdr:col>
      <xdr:colOff>408215</xdr:colOff>
      <xdr:row>26</xdr:row>
      <xdr:rowOff>176892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80122" y="2417989"/>
          <a:ext cx="7628164" cy="33106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245667</xdr:colOff>
      <xdr:row>2</xdr:row>
      <xdr:rowOff>103871</xdr:rowOff>
    </xdr:from>
    <xdr:to>
      <xdr:col>15</xdr:col>
      <xdr:colOff>160041</xdr:colOff>
      <xdr:row>29</xdr:row>
      <xdr:rowOff>116668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43D3D2B-6156-682D-48D4-5B4E5BD9D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1667" y="540900"/>
          <a:ext cx="5382845" cy="764400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280147</xdr:colOff>
      <xdr:row>2</xdr:row>
      <xdr:rowOff>22413</xdr:rowOff>
    </xdr:from>
    <xdr:to>
      <xdr:col>23</xdr:col>
      <xdr:colOff>383106</xdr:colOff>
      <xdr:row>33</xdr:row>
      <xdr:rowOff>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3F466579-664E-7481-34CB-D6E0F749C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4618" y="459442"/>
          <a:ext cx="5571429" cy="8359587"/>
        </a:xfrm>
        <a:prstGeom prst="rect">
          <a:avLst/>
        </a:prstGeom>
      </xdr:spPr>
    </xdr:pic>
    <xdr:clientData/>
  </xdr:twoCellAnchor>
  <xdr:twoCellAnchor>
    <xdr:from>
      <xdr:col>15</xdr:col>
      <xdr:colOff>330005</xdr:colOff>
      <xdr:row>17</xdr:row>
      <xdr:rowOff>22411</xdr:rowOff>
    </xdr:from>
    <xdr:to>
      <xdr:col>20</xdr:col>
      <xdr:colOff>44822</xdr:colOff>
      <xdr:row>17</xdr:row>
      <xdr:rowOff>268940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894476" y="4728882"/>
          <a:ext cx="3132611" cy="24652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2</xdr:col>
      <xdr:colOff>214313</xdr:colOff>
      <xdr:row>6</xdr:row>
      <xdr:rowOff>25977</xdr:rowOff>
    </xdr:from>
    <xdr:to>
      <xdr:col>6</xdr:col>
      <xdr:colOff>220266</xdr:colOff>
      <xdr:row>28</xdr:row>
      <xdr:rowOff>53037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B42ADEF-590E-BA20-A953-BF589C97C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8188" y="1639274"/>
          <a:ext cx="4274344" cy="6051622"/>
        </a:xfrm>
        <a:prstGeom prst="rect">
          <a:avLst/>
        </a:prstGeom>
      </xdr:spPr>
    </xdr:pic>
    <xdr:clientData/>
  </xdr:twoCellAnchor>
  <xdr:twoCellAnchor>
    <xdr:from>
      <xdr:col>2</xdr:col>
      <xdr:colOff>592349</xdr:colOff>
      <xdr:row>17</xdr:row>
      <xdr:rowOff>13423</xdr:rowOff>
    </xdr:from>
    <xdr:to>
      <xdr:col>5</xdr:col>
      <xdr:colOff>1208689</xdr:colOff>
      <xdr:row>20</xdr:row>
      <xdr:rowOff>190500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29CD37EF-D357-404A-9590-5B850F6940BA}"/>
            </a:ext>
          </a:extLst>
        </xdr:cNvPr>
        <xdr:cNvSpPr/>
      </xdr:nvSpPr>
      <xdr:spPr>
        <a:xfrm>
          <a:off x="1117866" y="4670820"/>
          <a:ext cx="3598651" cy="100476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</xdr:col>
      <xdr:colOff>1129861</xdr:colOff>
      <xdr:row>17</xdr:row>
      <xdr:rowOff>119841</xdr:rowOff>
    </xdr:from>
    <xdr:to>
      <xdr:col>3</xdr:col>
      <xdr:colOff>111673</xdr:colOff>
      <xdr:row>18</xdr:row>
      <xdr:rowOff>0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D559C67B-DD1E-4F7C-9F71-5CC3DDB2D81A}"/>
            </a:ext>
          </a:extLst>
        </xdr:cNvPr>
        <xdr:cNvSpPr/>
      </xdr:nvSpPr>
      <xdr:spPr>
        <a:xfrm>
          <a:off x="1655378" y="4777238"/>
          <a:ext cx="269329" cy="15605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AC30"/>
  <sheetViews>
    <sheetView view="pageBreakPreview" zoomScale="115" zoomScaleNormal="100" zoomScaleSheetLayoutView="115" workbookViewId="0">
      <selection activeCell="D8" sqref="D8"/>
    </sheetView>
  </sheetViews>
  <sheetFormatPr defaultRowHeight="12.75"/>
  <cols>
    <col min="1" max="1" width="0.625" style="71" customWidth="1"/>
    <col min="2" max="2" width="12.25" style="71" customWidth="1"/>
    <col min="3" max="3" width="24.5" style="71" customWidth="1"/>
    <col min="4" max="4" width="22.5" style="71" customWidth="1"/>
    <col min="5" max="5" width="8.125" style="71" customWidth="1"/>
    <col min="6" max="9" width="15.375" style="71" customWidth="1"/>
    <col min="10" max="10" width="14.25" style="71" customWidth="1"/>
    <col min="11" max="16384" width="9" style="71"/>
  </cols>
  <sheetData>
    <row r="1" spans="2:29" ht="24.95" customHeight="1">
      <c r="B1" s="272" t="s">
        <v>75</v>
      </c>
      <c r="C1" s="272"/>
      <c r="D1" s="272"/>
      <c r="E1" s="272"/>
      <c r="F1" s="272"/>
      <c r="G1" s="272"/>
      <c r="H1" s="272"/>
      <c r="I1" s="272"/>
      <c r="J1" s="272"/>
    </row>
    <row r="2" spans="2:29" ht="9.9499999999999993" customHeight="1">
      <c r="B2" s="273"/>
      <c r="C2" s="273"/>
      <c r="D2" s="273"/>
      <c r="E2" s="273"/>
      <c r="F2" s="273"/>
      <c r="G2" s="273"/>
      <c r="H2" s="273"/>
      <c r="I2" s="273"/>
      <c r="J2" s="273"/>
    </row>
    <row r="3" spans="2:29" ht="30.75" customHeight="1">
      <c r="B3" s="78" t="s">
        <v>76</v>
      </c>
      <c r="C3" s="79" t="s">
        <v>9</v>
      </c>
      <c r="D3" s="79" t="s">
        <v>1</v>
      </c>
      <c r="E3" s="79" t="s">
        <v>2</v>
      </c>
      <c r="F3" s="79" t="s">
        <v>3</v>
      </c>
      <c r="G3" s="79" t="s">
        <v>18</v>
      </c>
      <c r="H3" s="79" t="s">
        <v>19</v>
      </c>
      <c r="I3" s="79" t="s">
        <v>4</v>
      </c>
      <c r="J3" s="80" t="s">
        <v>12</v>
      </c>
    </row>
    <row r="4" spans="2:29" ht="19.7" customHeight="1">
      <c r="B4" s="72"/>
      <c r="C4" s="73"/>
      <c r="D4" s="74"/>
      <c r="E4" s="74"/>
      <c r="F4" s="81"/>
      <c r="G4" s="81"/>
      <c r="H4" s="81"/>
      <c r="I4" s="81"/>
      <c r="J4" s="111"/>
      <c r="Z4" s="76"/>
      <c r="AB4" s="76"/>
    </row>
    <row r="5" spans="2:29" ht="19.7" customHeight="1">
      <c r="B5" s="72"/>
      <c r="C5" s="73"/>
      <c r="D5" s="74"/>
      <c r="E5" s="74"/>
      <c r="F5" s="81"/>
      <c r="G5" s="81"/>
      <c r="H5" s="81"/>
      <c r="I5" s="81"/>
      <c r="J5" s="111"/>
      <c r="Z5" s="76"/>
      <c r="AB5" s="76"/>
    </row>
    <row r="6" spans="2:29" ht="19.7" customHeight="1">
      <c r="B6" s="72"/>
      <c r="C6" s="73"/>
      <c r="D6" s="74"/>
      <c r="E6" s="74"/>
      <c r="F6" s="81"/>
      <c r="G6" s="81"/>
      <c r="H6" s="81"/>
      <c r="I6" s="81"/>
      <c r="J6" s="111"/>
      <c r="Z6" s="76"/>
      <c r="AC6" s="76"/>
    </row>
    <row r="7" spans="2:29" ht="19.7" customHeight="1">
      <c r="B7" s="72"/>
      <c r="C7" s="73"/>
      <c r="D7" s="112"/>
      <c r="E7" s="74"/>
      <c r="F7" s="81"/>
      <c r="G7" s="81"/>
      <c r="H7" s="81"/>
      <c r="I7" s="81"/>
      <c r="J7" s="111"/>
      <c r="Z7" s="76"/>
      <c r="AC7" s="76"/>
    </row>
    <row r="8" spans="2:29" ht="19.7" customHeight="1">
      <c r="B8" s="72"/>
      <c r="C8" s="73"/>
      <c r="D8" s="73"/>
      <c r="E8" s="74"/>
      <c r="F8" s="81"/>
      <c r="G8" s="81"/>
      <c r="H8" s="81"/>
      <c r="I8" s="81"/>
      <c r="J8" s="75"/>
      <c r="Z8" s="76"/>
      <c r="AB8" s="76"/>
    </row>
    <row r="9" spans="2:29" ht="19.7" customHeight="1">
      <c r="B9" s="72"/>
      <c r="C9" s="73"/>
      <c r="D9" s="73"/>
      <c r="E9" s="74"/>
      <c r="F9" s="81"/>
      <c r="G9" s="81"/>
      <c r="H9" s="81"/>
      <c r="I9" s="81"/>
      <c r="J9" s="75"/>
      <c r="Z9" s="76"/>
      <c r="AA9" s="76"/>
      <c r="AB9" s="76"/>
      <c r="AC9" s="76"/>
    </row>
    <row r="10" spans="2:29" ht="19.7" customHeight="1">
      <c r="B10" s="72"/>
      <c r="C10" s="73"/>
      <c r="D10" s="73"/>
      <c r="E10" s="74"/>
      <c r="F10" s="81"/>
      <c r="G10" s="81"/>
      <c r="H10" s="81"/>
      <c r="I10" s="81"/>
      <c r="J10" s="75"/>
      <c r="Z10" s="76"/>
      <c r="AA10" s="76"/>
      <c r="AB10" s="76"/>
      <c r="AC10" s="76"/>
    </row>
    <row r="11" spans="2:29" ht="19.7" customHeight="1">
      <c r="B11" s="72"/>
      <c r="C11" s="73"/>
      <c r="D11" s="73"/>
      <c r="E11" s="74"/>
      <c r="F11" s="81"/>
      <c r="G11" s="81"/>
      <c r="H11" s="81"/>
      <c r="I11" s="81"/>
      <c r="J11" s="75"/>
      <c r="Z11" s="76"/>
      <c r="AA11" s="76"/>
      <c r="AB11" s="76"/>
      <c r="AC11" s="76"/>
    </row>
    <row r="12" spans="2:29" ht="19.7" customHeight="1">
      <c r="B12" s="72"/>
      <c r="C12" s="73"/>
      <c r="D12" s="73"/>
      <c r="E12" s="74"/>
      <c r="F12" s="81"/>
      <c r="G12" s="81"/>
      <c r="H12" s="81"/>
      <c r="I12" s="81"/>
      <c r="J12" s="75"/>
      <c r="Z12" s="76"/>
      <c r="AA12" s="76"/>
      <c r="AB12" s="76"/>
      <c r="AC12" s="76"/>
    </row>
    <row r="13" spans="2:29" ht="19.7" customHeight="1">
      <c r="B13" s="72"/>
      <c r="C13" s="73"/>
      <c r="D13" s="73"/>
      <c r="E13" s="74"/>
      <c r="F13" s="81"/>
      <c r="G13" s="81"/>
      <c r="H13" s="81"/>
      <c r="I13" s="81"/>
      <c r="J13" s="75"/>
      <c r="Z13" s="76"/>
      <c r="AA13" s="76"/>
      <c r="AB13" s="76"/>
      <c r="AC13" s="76"/>
    </row>
    <row r="14" spans="2:29" ht="19.7" customHeight="1">
      <c r="B14" s="72"/>
      <c r="C14" s="73"/>
      <c r="D14" s="73"/>
      <c r="E14" s="74"/>
      <c r="F14" s="81"/>
      <c r="G14" s="81"/>
      <c r="H14" s="81"/>
      <c r="I14" s="81"/>
      <c r="J14" s="75"/>
      <c r="Z14" s="76"/>
      <c r="AA14" s="76"/>
      <c r="AB14" s="76"/>
      <c r="AC14" s="76"/>
    </row>
    <row r="15" spans="2:29" ht="19.7" customHeight="1">
      <c r="B15" s="72"/>
      <c r="C15" s="73"/>
      <c r="D15" s="73"/>
      <c r="E15" s="74"/>
      <c r="F15" s="81"/>
      <c r="G15" s="81"/>
      <c r="H15" s="81"/>
      <c r="I15" s="81"/>
      <c r="J15" s="75"/>
      <c r="Z15" s="76"/>
      <c r="AA15" s="76"/>
      <c r="AB15" s="76"/>
      <c r="AC15" s="76"/>
    </row>
    <row r="16" spans="2:29" ht="19.7" customHeight="1">
      <c r="B16" s="72"/>
      <c r="C16" s="73"/>
      <c r="D16" s="73"/>
      <c r="E16" s="74"/>
      <c r="F16" s="81"/>
      <c r="G16" s="81"/>
      <c r="H16" s="81"/>
      <c r="I16" s="81"/>
      <c r="J16" s="75"/>
      <c r="Z16" s="76"/>
      <c r="AA16" s="76"/>
      <c r="AB16" s="76"/>
      <c r="AC16" s="76"/>
    </row>
    <row r="17" spans="2:29" ht="19.7" customHeight="1">
      <c r="B17" s="72"/>
      <c r="C17" s="73"/>
      <c r="E17" s="73"/>
      <c r="F17" s="81"/>
      <c r="G17" s="81"/>
      <c r="H17" s="81"/>
      <c r="I17" s="81"/>
      <c r="J17" s="75"/>
      <c r="Z17" s="76"/>
      <c r="AA17" s="76"/>
      <c r="AB17" s="76"/>
    </row>
    <row r="18" spans="2:29" ht="19.7" customHeight="1">
      <c r="B18" s="72"/>
      <c r="C18" s="73"/>
      <c r="D18" s="73"/>
      <c r="E18" s="74"/>
      <c r="F18" s="81"/>
      <c r="G18" s="81"/>
      <c r="H18" s="81"/>
      <c r="I18" s="81"/>
      <c r="J18" s="75"/>
      <c r="Z18" s="76"/>
      <c r="AA18" s="76"/>
      <c r="AB18" s="76"/>
      <c r="AC18" s="76"/>
    </row>
    <row r="19" spans="2:29" ht="19.7" customHeight="1">
      <c r="B19" s="72"/>
      <c r="C19" s="73"/>
      <c r="D19" s="73"/>
      <c r="E19" s="74"/>
      <c r="F19" s="81"/>
      <c r="G19" s="81"/>
      <c r="H19" s="81"/>
      <c r="I19" s="81"/>
      <c r="J19" s="75"/>
      <c r="Z19" s="76"/>
      <c r="AA19" s="76"/>
      <c r="AB19" s="76"/>
      <c r="AC19" s="76"/>
    </row>
    <row r="20" spans="2:29" ht="19.7" customHeight="1">
      <c r="B20" s="72"/>
      <c r="C20" s="73"/>
      <c r="D20" s="73"/>
      <c r="E20" s="74"/>
      <c r="F20" s="81"/>
      <c r="G20" s="81"/>
      <c r="H20" s="81"/>
      <c r="I20" s="81"/>
      <c r="J20" s="75"/>
      <c r="Z20" s="76"/>
      <c r="AA20" s="76"/>
      <c r="AB20" s="76"/>
      <c r="AC20" s="76"/>
    </row>
    <row r="21" spans="2:29" ht="19.7" customHeight="1">
      <c r="B21" s="72"/>
      <c r="C21" s="73"/>
      <c r="D21" s="73"/>
      <c r="E21" s="74"/>
      <c r="F21" s="81"/>
      <c r="G21" s="81"/>
      <c r="H21" s="81"/>
      <c r="I21" s="81"/>
      <c r="J21" s="75"/>
      <c r="Z21" s="76"/>
      <c r="AA21" s="76"/>
      <c r="AB21" s="76"/>
      <c r="AC21" s="76"/>
    </row>
    <row r="22" spans="2:29" ht="19.7" customHeight="1">
      <c r="B22" s="72"/>
      <c r="C22" s="73"/>
      <c r="D22" s="73"/>
      <c r="E22" s="74"/>
      <c r="F22" s="81"/>
      <c r="G22" s="81"/>
      <c r="H22" s="81"/>
      <c r="I22" s="81"/>
      <c r="J22" s="75"/>
      <c r="Z22" s="76"/>
      <c r="AB22" s="76"/>
    </row>
    <row r="23" spans="2:29" ht="19.7" customHeight="1">
      <c r="B23" s="72"/>
      <c r="C23" s="73"/>
      <c r="D23" s="73"/>
      <c r="E23" s="74"/>
      <c r="F23" s="81"/>
      <c r="G23" s="81"/>
      <c r="H23" s="81"/>
      <c r="I23" s="81"/>
      <c r="J23" s="75"/>
      <c r="Z23" s="76"/>
      <c r="AB23" s="76"/>
    </row>
    <row r="24" spans="2:29" ht="19.7" customHeight="1">
      <c r="B24" s="72"/>
      <c r="C24" s="73"/>
      <c r="D24" s="73"/>
      <c r="E24" s="74"/>
      <c r="F24" s="81"/>
      <c r="G24" s="81"/>
      <c r="H24" s="81"/>
      <c r="I24" s="81"/>
      <c r="J24" s="75"/>
      <c r="Z24" s="76"/>
      <c r="AB24" s="76"/>
    </row>
    <row r="25" spans="2:29" ht="19.7" customHeight="1">
      <c r="B25" s="72"/>
      <c r="C25" s="73"/>
      <c r="D25" s="73"/>
      <c r="E25" s="74"/>
      <c r="F25" s="81"/>
      <c r="G25" s="81"/>
      <c r="H25" s="81"/>
      <c r="I25" s="81"/>
      <c r="J25" s="75"/>
      <c r="Z25" s="76"/>
      <c r="AB25" s="76"/>
    </row>
    <row r="26" spans="2:29" ht="19.7" customHeight="1">
      <c r="B26" s="72"/>
      <c r="C26" s="73"/>
      <c r="D26" s="73"/>
      <c r="E26" s="74"/>
      <c r="F26" s="81"/>
      <c r="G26" s="81"/>
      <c r="H26" s="81"/>
      <c r="I26" s="81"/>
      <c r="J26" s="75"/>
      <c r="Z26" s="76"/>
      <c r="AB26" s="76"/>
    </row>
    <row r="27" spans="2:29" ht="19.7" customHeight="1">
      <c r="B27" s="72"/>
      <c r="C27" s="73"/>
      <c r="D27" s="73"/>
      <c r="E27" s="74"/>
      <c r="F27" s="81"/>
      <c r="G27" s="81"/>
      <c r="H27" s="81"/>
      <c r="I27" s="81"/>
      <c r="J27" s="75"/>
      <c r="Z27" s="76"/>
      <c r="AA27" s="76"/>
      <c r="AB27" s="76"/>
      <c r="AC27" s="76"/>
    </row>
    <row r="28" spans="2:29" ht="19.7" customHeight="1">
      <c r="B28" s="113"/>
      <c r="C28" s="114"/>
      <c r="D28" s="114"/>
      <c r="E28" s="115"/>
      <c r="F28" s="116"/>
      <c r="G28" s="116"/>
      <c r="H28" s="116"/>
      <c r="I28" s="116"/>
      <c r="J28" s="117"/>
      <c r="Z28" s="76"/>
      <c r="AA28" s="76"/>
      <c r="AB28" s="76"/>
    </row>
    <row r="29" spans="2:29" ht="19.7" customHeight="1">
      <c r="B29" s="72"/>
      <c r="C29" s="73"/>
      <c r="D29" s="73"/>
      <c r="E29" s="74"/>
      <c r="F29" s="81"/>
      <c r="G29" s="81"/>
      <c r="H29" s="81"/>
      <c r="I29" s="81"/>
      <c r="J29" s="75"/>
      <c r="Z29" s="76"/>
      <c r="AA29" s="76"/>
      <c r="AB29" s="76"/>
    </row>
    <row r="30" spans="2:29">
      <c r="B30" s="77"/>
      <c r="C30" s="77"/>
      <c r="D30" s="77"/>
      <c r="E30" s="77"/>
      <c r="F30" s="77"/>
      <c r="G30" s="77"/>
      <c r="H30" s="77"/>
      <c r="I30" s="77"/>
      <c r="J30" s="77"/>
    </row>
  </sheetData>
  <mergeCells count="1">
    <mergeCell ref="B1:J2"/>
  </mergeCells>
  <phoneticPr fontId="99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FF"/>
  </sheetPr>
  <dimension ref="B1:O30"/>
  <sheetViews>
    <sheetView view="pageBreakPreview" topLeftCell="A8" zoomScaleNormal="100" zoomScaleSheetLayoutView="100" workbookViewId="0">
      <selection activeCell="D8" sqref="D8"/>
    </sheetView>
  </sheetViews>
  <sheetFormatPr defaultRowHeight="16.5"/>
  <cols>
    <col min="1" max="1" width="0.625" style="67" customWidth="1"/>
    <col min="2" max="2" width="7" style="67" customWidth="1"/>
    <col min="3" max="3" width="23" style="67" customWidth="1"/>
    <col min="4" max="4" width="24" style="67" customWidth="1"/>
    <col min="5" max="5" width="6.25" style="67" customWidth="1"/>
    <col min="6" max="6" width="3.5" style="67" customWidth="1"/>
    <col min="7" max="7" width="8.75" style="67" customWidth="1"/>
    <col min="8" max="8" width="10" style="67" customWidth="1"/>
    <col min="9" max="9" width="8.75" style="67" customWidth="1"/>
    <col min="10" max="10" width="10" style="67" customWidth="1"/>
    <col min="11" max="11" width="8.5" style="67" customWidth="1"/>
    <col min="12" max="12" width="10" style="67" customWidth="1"/>
    <col min="13" max="13" width="8.5" style="67" customWidth="1"/>
    <col min="14" max="14" width="10" style="67" customWidth="1"/>
    <col min="15" max="15" width="8.375" style="67" customWidth="1"/>
    <col min="16" max="16384" width="9" style="67"/>
  </cols>
  <sheetData>
    <row r="1" spans="2:15" s="82" customFormat="1" ht="24.95" customHeight="1">
      <c r="B1" s="274" t="s">
        <v>77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2:15" s="82" customFormat="1" ht="9.9499999999999993" customHeight="1"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2:15" s="82" customFormat="1" ht="15.4" customHeight="1">
      <c r="B3" s="276" t="s">
        <v>76</v>
      </c>
      <c r="C3" s="276" t="s">
        <v>0</v>
      </c>
      <c r="D3" s="276" t="s">
        <v>1</v>
      </c>
      <c r="E3" s="276" t="s">
        <v>64</v>
      </c>
      <c r="F3" s="276" t="s">
        <v>2</v>
      </c>
      <c r="G3" s="276" t="s">
        <v>65</v>
      </c>
      <c r="H3" s="276"/>
      <c r="I3" s="276" t="s">
        <v>66</v>
      </c>
      <c r="J3" s="276"/>
      <c r="K3" s="276" t="s">
        <v>67</v>
      </c>
      <c r="L3" s="276"/>
      <c r="M3" s="276" t="s">
        <v>68</v>
      </c>
      <c r="N3" s="276"/>
      <c r="O3" s="276" t="s">
        <v>12</v>
      </c>
    </row>
    <row r="4" spans="2:15" s="82" customFormat="1" ht="19.7" customHeight="1">
      <c r="B4" s="277"/>
      <c r="C4" s="277"/>
      <c r="D4" s="277"/>
      <c r="E4" s="277"/>
      <c r="F4" s="277"/>
      <c r="G4" s="100" t="s">
        <v>5</v>
      </c>
      <c r="H4" s="100" t="s">
        <v>6</v>
      </c>
      <c r="I4" s="100" t="s">
        <v>5</v>
      </c>
      <c r="J4" s="100" t="s">
        <v>6</v>
      </c>
      <c r="K4" s="100" t="s">
        <v>5</v>
      </c>
      <c r="L4" s="100" t="s">
        <v>6</v>
      </c>
      <c r="M4" s="100" t="s">
        <v>5</v>
      </c>
      <c r="N4" s="100" t="s">
        <v>6</v>
      </c>
      <c r="O4" s="277"/>
    </row>
    <row r="5" spans="2:15" s="82" customFormat="1" ht="19.7" customHeight="1">
      <c r="B5" s="98"/>
      <c r="C5" s="98"/>
      <c r="D5" s="98"/>
      <c r="E5" s="98"/>
      <c r="F5" s="98"/>
      <c r="G5" s="119"/>
      <c r="H5" s="119"/>
      <c r="I5" s="119"/>
      <c r="J5" s="119"/>
      <c r="K5" s="119"/>
      <c r="L5" s="119"/>
      <c r="M5" s="119"/>
      <c r="N5" s="119"/>
      <c r="O5" s="119"/>
    </row>
    <row r="6" spans="2:15" s="82" customFormat="1" ht="19.7" customHeight="1">
      <c r="B6" s="94"/>
      <c r="C6" s="92"/>
      <c r="D6" s="92"/>
      <c r="E6" s="94"/>
      <c r="F6" s="94"/>
      <c r="G6" s="90"/>
      <c r="H6" s="90"/>
      <c r="I6" s="102"/>
      <c r="J6" s="91"/>
      <c r="K6" s="102"/>
      <c r="L6" s="91"/>
      <c r="M6" s="102"/>
      <c r="N6" s="91"/>
      <c r="O6" s="102"/>
    </row>
    <row r="7" spans="2:15" s="82" customFormat="1" ht="19.7" customHeight="1">
      <c r="B7" s="94"/>
      <c r="C7" s="92"/>
      <c r="D7" s="92"/>
      <c r="E7" s="94"/>
      <c r="F7" s="94"/>
      <c r="G7" s="90"/>
      <c r="H7" s="90"/>
      <c r="I7" s="102"/>
      <c r="J7" s="91"/>
      <c r="K7" s="102"/>
      <c r="L7" s="91"/>
      <c r="M7" s="102"/>
      <c r="N7" s="91"/>
      <c r="O7" s="102"/>
    </row>
    <row r="8" spans="2:15" s="82" customFormat="1" ht="19.7" customHeight="1">
      <c r="B8" s="94"/>
      <c r="C8" s="92"/>
      <c r="D8" s="118"/>
      <c r="E8" s="94"/>
      <c r="F8" s="94"/>
      <c r="G8" s="90"/>
      <c r="H8" s="90"/>
      <c r="I8" s="102"/>
      <c r="J8" s="91"/>
      <c r="K8" s="102"/>
      <c r="L8" s="91"/>
      <c r="M8" s="102"/>
      <c r="N8" s="91"/>
      <c r="O8" s="102"/>
    </row>
    <row r="9" spans="2:15" s="82" customFormat="1" ht="19.7" customHeight="1">
      <c r="B9" s="94"/>
      <c r="C9" s="92"/>
      <c r="D9" s="92"/>
      <c r="E9" s="101"/>
      <c r="F9" s="94"/>
      <c r="G9" s="90"/>
      <c r="H9" s="90"/>
      <c r="I9" s="102"/>
      <c r="J9" s="91"/>
      <c r="K9" s="102"/>
      <c r="L9" s="91"/>
      <c r="M9" s="102"/>
      <c r="N9" s="91"/>
      <c r="O9" s="102"/>
    </row>
    <row r="10" spans="2:15" s="82" customFormat="1" ht="19.7" customHeight="1">
      <c r="B10" s="94"/>
      <c r="C10" s="92"/>
      <c r="D10" s="92"/>
      <c r="E10" s="94"/>
      <c r="F10" s="94"/>
      <c r="G10" s="90"/>
      <c r="H10" s="90"/>
      <c r="I10" s="102"/>
      <c r="J10" s="91"/>
      <c r="K10" s="102"/>
      <c r="L10" s="91"/>
      <c r="M10" s="102"/>
      <c r="N10" s="91"/>
      <c r="O10" s="102"/>
    </row>
    <row r="11" spans="2:15" s="82" customFormat="1" ht="19.7" customHeight="1">
      <c r="B11" s="94"/>
      <c r="C11" s="92"/>
      <c r="D11" s="92"/>
      <c r="E11" s="94"/>
      <c r="F11" s="94"/>
      <c r="G11" s="90"/>
      <c r="H11" s="90"/>
      <c r="I11" s="102"/>
      <c r="J11" s="91"/>
      <c r="K11" s="102"/>
      <c r="L11" s="91"/>
      <c r="M11" s="102"/>
      <c r="N11" s="91"/>
      <c r="O11" s="102"/>
    </row>
    <row r="12" spans="2:15" s="83" customFormat="1" ht="19.7" customHeight="1">
      <c r="B12" s="84"/>
      <c r="C12" s="85"/>
      <c r="D12" s="84"/>
      <c r="E12" s="84"/>
      <c r="F12" s="84"/>
      <c r="G12" s="87"/>
      <c r="H12" s="87"/>
      <c r="I12" s="103"/>
      <c r="J12" s="87"/>
      <c r="K12" s="103"/>
      <c r="L12" s="87"/>
      <c r="M12" s="103"/>
      <c r="N12" s="87"/>
      <c r="O12" s="103"/>
    </row>
    <row r="13" spans="2:15" s="82" customFormat="1" ht="19.7" customHeight="1">
      <c r="B13" s="94"/>
      <c r="C13" s="92"/>
      <c r="D13" s="94"/>
      <c r="E13" s="94"/>
      <c r="F13" s="94"/>
      <c r="G13" s="90"/>
      <c r="H13" s="90"/>
      <c r="I13" s="102"/>
      <c r="J13" s="91"/>
      <c r="K13" s="102"/>
      <c r="L13" s="91"/>
      <c r="M13" s="102"/>
      <c r="N13" s="91"/>
      <c r="O13" s="102"/>
    </row>
    <row r="14" spans="2:15" s="82" customFormat="1" ht="19.7" customHeight="1">
      <c r="B14" s="94"/>
      <c r="C14" s="92"/>
      <c r="D14" s="94"/>
      <c r="E14" s="94"/>
      <c r="F14" s="94"/>
      <c r="G14" s="90"/>
      <c r="H14" s="90"/>
      <c r="I14" s="90"/>
      <c r="J14" s="91"/>
      <c r="K14" s="90"/>
      <c r="L14" s="91"/>
      <c r="M14" s="90"/>
      <c r="N14" s="91"/>
      <c r="O14" s="102"/>
    </row>
    <row r="15" spans="2:15" s="83" customFormat="1" ht="19.7" customHeight="1">
      <c r="B15" s="84"/>
      <c r="C15" s="84"/>
      <c r="D15" s="84"/>
      <c r="E15" s="84"/>
      <c r="F15" s="84"/>
      <c r="G15" s="87"/>
      <c r="H15" s="87"/>
      <c r="I15" s="103"/>
      <c r="J15" s="103"/>
      <c r="K15" s="103"/>
      <c r="L15" s="103"/>
      <c r="M15" s="103"/>
      <c r="N15" s="103"/>
      <c r="O15" s="103"/>
    </row>
    <row r="16" spans="2:15" s="106" customFormat="1" ht="19.7" customHeight="1">
      <c r="B16" s="105"/>
      <c r="C16" s="105"/>
      <c r="D16" s="107"/>
      <c r="E16" s="108"/>
      <c r="F16" s="105"/>
      <c r="G16" s="109"/>
      <c r="H16" s="109"/>
      <c r="I16" s="110"/>
      <c r="J16" s="110"/>
      <c r="K16" s="110"/>
      <c r="L16" s="110"/>
      <c r="M16" s="110"/>
      <c r="N16" s="110"/>
      <c r="O16" s="110"/>
    </row>
    <row r="17" spans="2:15" s="82" customFormat="1" ht="19.7" customHeight="1">
      <c r="B17" s="84"/>
      <c r="C17" s="84"/>
      <c r="D17" s="84"/>
      <c r="E17" s="84"/>
      <c r="F17" s="84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2:15" s="83" customFormat="1" ht="19.7" customHeight="1">
      <c r="B18" s="84"/>
      <c r="C18" s="85"/>
      <c r="D18" s="84"/>
      <c r="E18" s="86"/>
      <c r="F18" s="84"/>
      <c r="G18" s="87"/>
      <c r="H18" s="88"/>
      <c r="I18" s="87"/>
      <c r="J18" s="88"/>
      <c r="K18" s="87"/>
      <c r="L18" s="88"/>
      <c r="M18" s="87"/>
      <c r="N18" s="88"/>
      <c r="O18" s="99"/>
    </row>
    <row r="19" spans="2:15" s="82" customFormat="1" ht="19.7" customHeight="1">
      <c r="B19" s="84"/>
      <c r="C19" s="85"/>
      <c r="D19" s="85"/>
      <c r="E19" s="89"/>
      <c r="F19" s="84"/>
      <c r="G19" s="90"/>
      <c r="H19" s="88"/>
      <c r="I19" s="90"/>
      <c r="J19" s="91"/>
      <c r="K19" s="90"/>
      <c r="L19" s="91"/>
      <c r="M19" s="90"/>
      <c r="N19" s="88"/>
      <c r="O19" s="99"/>
    </row>
    <row r="20" spans="2:15" s="82" customFormat="1" ht="19.7" customHeight="1">
      <c r="B20" s="94"/>
      <c r="C20" s="92"/>
      <c r="D20" s="92"/>
      <c r="E20" s="93"/>
      <c r="F20" s="94"/>
      <c r="G20" s="90"/>
      <c r="H20" s="90"/>
      <c r="I20" s="91"/>
      <c r="J20" s="91"/>
      <c r="K20" s="91"/>
      <c r="L20" s="91"/>
      <c r="M20" s="91"/>
      <c r="N20" s="91"/>
      <c r="O20" s="104"/>
    </row>
    <row r="21" spans="2:15" s="82" customFormat="1" ht="19.7" customHeight="1">
      <c r="B21" s="94"/>
      <c r="C21" s="92"/>
      <c r="D21" s="92"/>
      <c r="E21" s="95"/>
      <c r="F21" s="94"/>
      <c r="G21" s="90"/>
      <c r="H21" s="90"/>
      <c r="I21" s="90"/>
      <c r="J21" s="91"/>
      <c r="K21" s="90"/>
      <c r="L21" s="91"/>
      <c r="M21" s="90"/>
      <c r="N21" s="91"/>
      <c r="O21" s="104"/>
    </row>
    <row r="22" spans="2:15" s="82" customFormat="1" ht="19.7" customHeight="1">
      <c r="B22" s="94"/>
      <c r="C22" s="92"/>
      <c r="D22" s="94"/>
      <c r="E22" s="95"/>
      <c r="F22" s="94"/>
      <c r="G22" s="90"/>
      <c r="H22" s="90"/>
      <c r="I22" s="90"/>
      <c r="J22" s="91"/>
      <c r="K22" s="90"/>
      <c r="L22" s="91"/>
      <c r="M22" s="90"/>
      <c r="N22" s="91"/>
      <c r="O22" s="104"/>
    </row>
    <row r="23" spans="2:15" s="83" customFormat="1" ht="19.7" customHeight="1">
      <c r="B23" s="84"/>
      <c r="C23" s="85"/>
      <c r="D23" s="85"/>
      <c r="E23" s="96"/>
      <c r="F23" s="84"/>
      <c r="G23" s="87"/>
      <c r="H23" s="88"/>
      <c r="I23" s="88"/>
      <c r="J23" s="91"/>
      <c r="K23" s="88"/>
      <c r="L23" s="91"/>
      <c r="M23" s="88"/>
      <c r="N23" s="91"/>
      <c r="O23" s="99"/>
    </row>
    <row r="24" spans="2:15" s="82" customFormat="1" ht="19.7" customHeight="1">
      <c r="B24" s="94"/>
      <c r="C24" s="92"/>
      <c r="D24" s="92"/>
      <c r="E24" s="97"/>
      <c r="F24" s="94"/>
      <c r="G24" s="90"/>
      <c r="H24" s="90"/>
      <c r="I24" s="90"/>
      <c r="J24" s="91"/>
      <c r="K24" s="90"/>
      <c r="L24" s="91"/>
      <c r="M24" s="90"/>
      <c r="N24" s="91"/>
      <c r="O24" s="104"/>
    </row>
    <row r="25" spans="2:15" s="82" customFormat="1" ht="19.7" customHeight="1">
      <c r="B25" s="94"/>
      <c r="C25" s="92"/>
      <c r="D25" s="92"/>
      <c r="E25" s="95"/>
      <c r="F25" s="94"/>
      <c r="G25" s="90"/>
      <c r="H25" s="90"/>
      <c r="I25" s="90"/>
      <c r="J25" s="91"/>
      <c r="K25" s="90"/>
      <c r="L25" s="91"/>
      <c r="M25" s="90"/>
      <c r="N25" s="91"/>
      <c r="O25" s="104"/>
    </row>
    <row r="26" spans="2:15" s="82" customFormat="1" ht="19.7" customHeight="1">
      <c r="B26" s="94"/>
      <c r="C26" s="89"/>
      <c r="D26" s="92"/>
      <c r="E26" s="95"/>
      <c r="F26" s="94"/>
      <c r="G26" s="90"/>
      <c r="H26" s="90"/>
      <c r="I26" s="90"/>
      <c r="J26" s="91"/>
      <c r="K26" s="90"/>
      <c r="L26" s="91"/>
      <c r="M26" s="90"/>
      <c r="N26" s="91"/>
      <c r="O26" s="104"/>
    </row>
    <row r="27" spans="2:15" s="82" customFormat="1" ht="19.7" customHeight="1">
      <c r="B27" s="94"/>
      <c r="C27" s="92"/>
      <c r="D27" s="92"/>
      <c r="E27" s="89"/>
      <c r="F27" s="94"/>
      <c r="G27" s="90"/>
      <c r="H27" s="90"/>
      <c r="I27" s="90"/>
      <c r="J27" s="91"/>
      <c r="K27" s="90"/>
      <c r="L27" s="91"/>
      <c r="M27" s="90"/>
      <c r="N27" s="91"/>
      <c r="O27" s="104"/>
    </row>
    <row r="28" spans="2:15" s="82" customFormat="1" ht="19.7" customHeight="1">
      <c r="B28" s="94"/>
      <c r="C28" s="92"/>
      <c r="D28" s="92"/>
      <c r="E28" s="89"/>
      <c r="F28" s="94"/>
      <c r="G28" s="90"/>
      <c r="H28" s="90"/>
      <c r="I28" s="90"/>
      <c r="J28" s="91"/>
      <c r="K28" s="90"/>
      <c r="L28" s="91"/>
      <c r="M28" s="90"/>
      <c r="N28" s="91"/>
      <c r="O28" s="104"/>
    </row>
    <row r="29" spans="2:15" s="82" customFormat="1" ht="19.7" customHeight="1">
      <c r="B29" s="94"/>
      <c r="C29" s="92"/>
      <c r="D29" s="92"/>
      <c r="E29" s="89"/>
      <c r="F29" s="94"/>
      <c r="G29" s="90"/>
      <c r="H29" s="90"/>
      <c r="I29" s="90"/>
      <c r="J29" s="91"/>
      <c r="K29" s="90"/>
      <c r="L29" s="91"/>
      <c r="M29" s="90"/>
      <c r="N29" s="91"/>
      <c r="O29" s="104"/>
    </row>
    <row r="30" spans="2:15" s="82" customFormat="1" ht="19.7" customHeight="1">
      <c r="B30" s="94"/>
      <c r="C30" s="92"/>
      <c r="D30" s="92"/>
      <c r="E30" s="89"/>
      <c r="F30" s="94"/>
      <c r="G30" s="90"/>
      <c r="H30" s="90"/>
      <c r="I30" s="90"/>
      <c r="J30" s="91"/>
      <c r="K30" s="90"/>
      <c r="L30" s="91"/>
      <c r="M30" s="90"/>
      <c r="N30" s="91"/>
      <c r="O30" s="104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99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view="pageBreakPreview" zoomScale="115" zoomScaleNormal="100" zoomScaleSheetLayoutView="115" workbookViewId="0">
      <selection activeCell="B11" sqref="B11"/>
    </sheetView>
  </sheetViews>
  <sheetFormatPr defaultRowHeight="13.5"/>
  <cols>
    <col min="1" max="1" width="6.25" style="248" customWidth="1"/>
    <col min="2" max="2" width="28.875" style="248" customWidth="1"/>
    <col min="3" max="3" width="26.875" style="248" customWidth="1"/>
    <col min="4" max="4" width="8" style="248" customWidth="1"/>
    <col min="5" max="8" width="13.125" style="248" customWidth="1"/>
    <col min="9" max="138" width="9" style="248"/>
    <col min="139" max="139" width="0.625" style="248" customWidth="1"/>
    <col min="140" max="140" width="6.25" style="248" customWidth="1"/>
    <col min="141" max="141" width="27" style="248" customWidth="1"/>
    <col min="142" max="142" width="24.75" style="248" customWidth="1"/>
    <col min="143" max="143" width="9" style="248" customWidth="1"/>
    <col min="144" max="147" width="16.875" style="248" customWidth="1"/>
    <col min="148" max="16384" width="9" style="248"/>
  </cols>
  <sheetData>
    <row r="1" spans="1:11" ht="24.95" customHeight="1">
      <c r="A1" s="278" t="s">
        <v>78</v>
      </c>
      <c r="B1" s="278"/>
      <c r="C1" s="278"/>
      <c r="D1" s="278"/>
      <c r="E1" s="278"/>
      <c r="F1" s="278"/>
      <c r="G1" s="278"/>
      <c r="H1" s="278"/>
    </row>
    <row r="2" spans="1:11" ht="9.9499999999999993" customHeight="1">
      <c r="A2" s="279"/>
      <c r="B2" s="279"/>
      <c r="C2" s="279"/>
      <c r="D2" s="279"/>
      <c r="E2" s="279"/>
      <c r="F2" s="279"/>
      <c r="G2" s="279"/>
      <c r="H2" s="279"/>
    </row>
    <row r="3" spans="1:11" s="389" customFormat="1" ht="30.75" customHeight="1">
      <c r="A3" s="249" t="s">
        <v>8</v>
      </c>
      <c r="B3" s="249" t="s">
        <v>0</v>
      </c>
      <c r="C3" s="249" t="s">
        <v>1</v>
      </c>
      <c r="D3" s="249" t="s">
        <v>2</v>
      </c>
      <c r="E3" s="249" t="s">
        <v>3</v>
      </c>
      <c r="F3" s="249" t="s">
        <v>18</v>
      </c>
      <c r="G3" s="249" t="s">
        <v>19</v>
      </c>
      <c r="H3" s="249" t="s">
        <v>4</v>
      </c>
      <c r="I3" s="249" t="s">
        <v>79</v>
      </c>
    </row>
    <row r="4" spans="1:11" s="253" customFormat="1" ht="26.25" customHeight="1">
      <c r="A4" s="250">
        <v>1</v>
      </c>
      <c r="B4" s="250" t="s">
        <v>116</v>
      </c>
      <c r="C4" s="251"/>
      <c r="D4" s="250" t="s">
        <v>117</v>
      </c>
      <c r="E4" s="390">
        <f>SUM(F4:H4)</f>
        <v>1225.8069248826291</v>
      </c>
      <c r="F4" s="252">
        <f>단가산출!V4</f>
        <v>418.69865023474182</v>
      </c>
      <c r="G4" s="252">
        <f>단가산출!W4</f>
        <v>466.54929577464793</v>
      </c>
      <c r="H4" s="252">
        <f>단가산출!X4</f>
        <v>340.55897887323943</v>
      </c>
      <c r="I4" s="250"/>
      <c r="K4" s="253" t="s">
        <v>88</v>
      </c>
    </row>
    <row r="5" spans="1:11" s="253" customFormat="1" ht="26.25" customHeight="1">
      <c r="A5" s="254"/>
      <c r="B5" s="255"/>
      <c r="C5" s="254"/>
      <c r="D5" s="254"/>
      <c r="E5" s="256"/>
      <c r="F5" s="256"/>
      <c r="G5" s="256"/>
      <c r="H5" s="256"/>
      <c r="I5" s="254"/>
    </row>
    <row r="6" spans="1:11" s="253" customFormat="1" ht="26.25" customHeight="1">
      <c r="A6" s="254"/>
      <c r="B6" s="257"/>
      <c r="C6" s="254"/>
      <c r="D6" s="254"/>
      <c r="E6" s="256"/>
      <c r="F6" s="256"/>
      <c r="G6" s="256"/>
      <c r="H6" s="256"/>
      <c r="I6" s="254"/>
    </row>
    <row r="7" spans="1:11" ht="26.25" customHeight="1">
      <c r="A7" s="254"/>
      <c r="B7" s="257"/>
      <c r="C7" s="254"/>
      <c r="D7" s="254"/>
      <c r="E7" s="256"/>
      <c r="F7" s="258"/>
      <c r="G7" s="258"/>
      <c r="H7" s="258"/>
      <c r="I7" s="254"/>
    </row>
    <row r="8" spans="1:11" ht="26.25" customHeight="1">
      <c r="A8" s="254"/>
      <c r="B8" s="255"/>
      <c r="C8" s="254"/>
      <c r="D8" s="254"/>
      <c r="E8" s="256"/>
      <c r="F8" s="258"/>
      <c r="G8" s="258"/>
      <c r="H8" s="258"/>
      <c r="I8" s="254"/>
    </row>
    <row r="9" spans="1:11" ht="26.25" customHeight="1">
      <c r="A9" s="254"/>
      <c r="B9" s="255"/>
      <c r="C9" s="254"/>
      <c r="D9" s="254"/>
      <c r="E9" s="256"/>
      <c r="F9" s="258"/>
      <c r="G9" s="258"/>
      <c r="H9" s="258"/>
      <c r="I9" s="254"/>
    </row>
    <row r="10" spans="1:11" ht="26.25" customHeight="1">
      <c r="A10" s="254"/>
      <c r="B10" s="254"/>
      <c r="C10" s="254"/>
      <c r="D10" s="254"/>
      <c r="E10" s="256"/>
      <c r="F10" s="258"/>
      <c r="G10" s="258"/>
      <c r="H10" s="258"/>
      <c r="I10" s="259"/>
    </row>
    <row r="11" spans="1:11" ht="26.25" customHeight="1">
      <c r="A11" s="254"/>
      <c r="B11" s="254"/>
      <c r="C11" s="254"/>
      <c r="D11" s="254"/>
      <c r="E11" s="258"/>
      <c r="F11" s="258"/>
      <c r="G11" s="258"/>
      <c r="H11" s="258"/>
      <c r="I11" s="259"/>
    </row>
    <row r="12" spans="1:11" ht="26.25" customHeight="1">
      <c r="A12" s="254"/>
      <c r="B12" s="254"/>
      <c r="C12" s="254"/>
      <c r="D12" s="254"/>
      <c r="E12" s="258"/>
      <c r="F12" s="258"/>
      <c r="G12" s="258"/>
      <c r="H12" s="258"/>
      <c r="I12" s="259"/>
    </row>
    <row r="13" spans="1:11" ht="26.25" customHeight="1">
      <c r="A13" s="260"/>
      <c r="B13" s="261"/>
      <c r="C13" s="261"/>
      <c r="D13" s="261"/>
      <c r="E13" s="258"/>
      <c r="F13" s="262"/>
      <c r="G13" s="262"/>
      <c r="H13" s="263"/>
      <c r="I13" s="259"/>
    </row>
    <row r="14" spans="1:11" ht="26.25" customHeight="1">
      <c r="A14" s="264"/>
      <c r="B14" s="261"/>
      <c r="C14" s="261"/>
      <c r="D14" s="261"/>
      <c r="E14" s="262"/>
      <c r="F14" s="265"/>
      <c r="G14" s="265"/>
      <c r="H14" s="265"/>
      <c r="I14" s="259"/>
    </row>
    <row r="15" spans="1:11" ht="22.5" customHeight="1">
      <c r="A15" s="260"/>
      <c r="B15" s="261"/>
      <c r="C15" s="261"/>
      <c r="D15" s="261"/>
      <c r="E15" s="265"/>
      <c r="F15" s="262"/>
      <c r="G15" s="262"/>
      <c r="H15" s="263"/>
      <c r="I15" s="259"/>
    </row>
    <row r="16" spans="1:11" ht="26.25" customHeight="1">
      <c r="A16" s="264"/>
      <c r="B16" s="261"/>
      <c r="C16" s="261"/>
      <c r="D16" s="261"/>
      <c r="E16" s="263"/>
      <c r="F16" s="265"/>
      <c r="G16" s="265"/>
      <c r="H16" s="265"/>
      <c r="I16" s="259"/>
    </row>
    <row r="17" spans="1:9" ht="26.25" customHeight="1">
      <c r="A17" s="260"/>
      <c r="B17" s="261"/>
      <c r="C17" s="261"/>
      <c r="D17" s="261"/>
      <c r="E17" s="265"/>
      <c r="F17" s="262"/>
      <c r="G17" s="262"/>
      <c r="H17" s="263"/>
      <c r="I17" s="259"/>
    </row>
    <row r="18" spans="1:9" ht="26.25" customHeight="1">
      <c r="A18" s="260"/>
      <c r="B18" s="261"/>
      <c r="C18" s="261"/>
      <c r="D18" s="261"/>
      <c r="E18" s="265"/>
      <c r="F18" s="262"/>
      <c r="G18" s="262"/>
      <c r="H18" s="263"/>
      <c r="I18" s="259"/>
    </row>
    <row r="19" spans="1:9" ht="26.25" customHeight="1">
      <c r="A19" s="264"/>
      <c r="B19" s="261"/>
      <c r="C19" s="261"/>
      <c r="D19" s="261"/>
      <c r="E19" s="263"/>
      <c r="F19" s="265"/>
      <c r="G19" s="265"/>
      <c r="H19" s="265"/>
      <c r="I19" s="259"/>
    </row>
    <row r="20" spans="1:9" ht="26.25" customHeight="1">
      <c r="A20" s="266"/>
      <c r="B20" s="267"/>
      <c r="C20" s="267"/>
      <c r="D20" s="267"/>
      <c r="E20" s="268"/>
      <c r="F20" s="269"/>
      <c r="G20" s="269"/>
      <c r="H20" s="270"/>
      <c r="I20" s="271"/>
    </row>
    <row r="21" spans="1:9" ht="26.25" customHeight="1"/>
  </sheetData>
  <mergeCells count="1">
    <mergeCell ref="A1:H2"/>
  </mergeCells>
  <phoneticPr fontId="2" type="noConversion"/>
  <printOptions horizontalCentered="1"/>
  <pageMargins left="0.47244094488188981" right="0.47244094488188981" top="0.59055118110236227" bottom="0.59055118110236227" header="0" footer="0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62"/>
  <sheetViews>
    <sheetView tabSelected="1" view="pageBreakPreview" zoomScale="115" zoomScaleNormal="100" zoomScaleSheetLayoutView="115" workbookViewId="0">
      <pane ySplit="3" topLeftCell="A4" activePane="bottomLeft" state="frozen"/>
      <selection activeCell="B15" sqref="B15"/>
      <selection pane="bottomLeft" activeCell="G12" sqref="G12"/>
    </sheetView>
  </sheetViews>
  <sheetFormatPr defaultRowHeight="16.5"/>
  <cols>
    <col min="1" max="1" width="1.375" style="168" customWidth="1"/>
    <col min="2" max="3" width="2.5" style="168" customWidth="1"/>
    <col min="4" max="4" width="7" style="168" customWidth="1"/>
    <col min="5" max="6" width="5.375" style="168" customWidth="1"/>
    <col min="7" max="7" width="6.25" style="168" customWidth="1"/>
    <col min="8" max="8" width="5.375" style="168" customWidth="1"/>
    <col min="9" max="9" width="8.25" style="168" customWidth="1"/>
    <col min="10" max="10" width="5.375" style="168" customWidth="1"/>
    <col min="11" max="11" width="6.625" style="168" customWidth="1"/>
    <col min="12" max="12" width="5.375" style="168" customWidth="1"/>
    <col min="13" max="13" width="5.625" style="168" customWidth="1"/>
    <col min="14" max="14" width="5.375" style="168" customWidth="1"/>
    <col min="15" max="15" width="7.875" style="168" customWidth="1"/>
    <col min="16" max="16" width="4.75" style="168" customWidth="1"/>
    <col min="17" max="20" width="2.625" style="168" customWidth="1"/>
    <col min="21" max="24" width="13.75" style="155" customWidth="1"/>
    <col min="25" max="25" width="9" style="168"/>
    <col min="26" max="26" width="14.625" style="168" bestFit="1" customWidth="1"/>
    <col min="27" max="27" width="9.125" style="168" bestFit="1" customWidth="1"/>
    <col min="28" max="28" width="18.375" style="168" bestFit="1" customWidth="1"/>
    <col min="29" max="16384" width="9" style="168"/>
  </cols>
  <sheetData>
    <row r="1" spans="2:28" s="135" customFormat="1" ht="24.95" customHeight="1">
      <c r="B1" s="400" t="s">
        <v>120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</row>
    <row r="2" spans="2:28" s="135" customFormat="1" ht="9.75" customHeight="1"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</row>
    <row r="3" spans="2:28" s="135" customFormat="1" ht="27.95" customHeight="1">
      <c r="B3" s="282" t="s">
        <v>80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46"/>
      <c r="U3" s="136" t="s">
        <v>3</v>
      </c>
      <c r="V3" s="136" t="s">
        <v>18</v>
      </c>
      <c r="W3" s="136" t="s">
        <v>19</v>
      </c>
      <c r="X3" s="137" t="s">
        <v>4</v>
      </c>
    </row>
    <row r="4" spans="2:28" s="398" customFormat="1" ht="18.75" customHeight="1">
      <c r="B4" s="172" t="s">
        <v>114</v>
      </c>
      <c r="C4" s="391"/>
      <c r="D4" s="391"/>
      <c r="E4" s="391"/>
      <c r="F4" s="391"/>
      <c r="G4" s="392"/>
      <c r="H4" s="392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3"/>
      <c r="U4" s="399">
        <f>SUM(V4:X4)</f>
        <v>1225.8069248826291</v>
      </c>
      <c r="V4" s="399">
        <f>SUM(V5:V33)</f>
        <v>418.69865023474182</v>
      </c>
      <c r="W4" s="399">
        <f>SUM(W5:W33)</f>
        <v>466.54929577464793</v>
      </c>
      <c r="X4" s="399">
        <f>SUM(X5:X33)</f>
        <v>340.55897887323943</v>
      </c>
      <c r="Y4" s="394"/>
      <c r="Z4" s="395"/>
      <c r="AA4" s="396"/>
      <c r="AB4" s="397"/>
    </row>
    <row r="5" spans="2:28" s="167" customFormat="1" ht="18.75" customHeight="1">
      <c r="B5" s="159"/>
      <c r="C5" s="314"/>
      <c r="D5" s="281"/>
      <c r="E5" s="281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160"/>
      <c r="U5" s="161"/>
      <c r="V5" s="162"/>
      <c r="W5" s="162"/>
      <c r="X5" s="163"/>
      <c r="Y5" s="164"/>
      <c r="Z5" s="165"/>
      <c r="AA5" s="165"/>
      <c r="AB5" s="166"/>
    </row>
    <row r="6" spans="2:28" s="167" customFormat="1" ht="18.75" customHeight="1">
      <c r="B6" s="159"/>
      <c r="C6" s="314"/>
      <c r="D6" s="245"/>
      <c r="E6" s="245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160"/>
      <c r="U6" s="161"/>
      <c r="V6" s="162"/>
      <c r="W6" s="162"/>
      <c r="X6" s="163"/>
      <c r="Y6" s="164"/>
      <c r="Z6" s="165"/>
      <c r="AA6" s="165"/>
      <c r="AB6" s="166"/>
    </row>
    <row r="7" spans="2:28" s="167" customFormat="1" ht="18.75" customHeight="1">
      <c r="B7" s="159"/>
      <c r="C7" s="314"/>
      <c r="D7" s="245" t="s">
        <v>91</v>
      </c>
      <c r="E7" s="245">
        <v>0.2</v>
      </c>
      <c r="F7" s="314" t="s">
        <v>92</v>
      </c>
      <c r="G7" s="314" t="s">
        <v>95</v>
      </c>
      <c r="H7" s="315">
        <v>0.96</v>
      </c>
      <c r="I7" s="314"/>
      <c r="J7" s="314"/>
      <c r="K7" s="315"/>
      <c r="L7" s="314"/>
      <c r="M7" s="314"/>
      <c r="N7" s="314"/>
      <c r="O7" s="314"/>
      <c r="P7" s="314"/>
      <c r="Q7" s="314"/>
      <c r="R7" s="314"/>
      <c r="S7" s="314"/>
      <c r="T7" s="160"/>
      <c r="U7" s="161"/>
      <c r="V7" s="162"/>
      <c r="W7" s="162"/>
      <c r="X7" s="163"/>
      <c r="Y7" s="164"/>
      <c r="Z7" s="165"/>
      <c r="AA7" s="165"/>
      <c r="AB7" s="166"/>
    </row>
    <row r="8" spans="2:28" s="167" customFormat="1" ht="18.75" customHeight="1">
      <c r="B8" s="159"/>
      <c r="C8" s="314"/>
      <c r="D8" s="245" t="s">
        <v>93</v>
      </c>
      <c r="E8" s="245">
        <v>20</v>
      </c>
      <c r="F8" s="314" t="s">
        <v>92</v>
      </c>
      <c r="G8" s="314" t="s">
        <v>96</v>
      </c>
      <c r="H8" s="315" t="s">
        <v>97</v>
      </c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160"/>
      <c r="U8" s="161"/>
      <c r="V8" s="162"/>
      <c r="W8" s="162"/>
      <c r="X8" s="163"/>
      <c r="Y8" s="164"/>
      <c r="Z8" s="165"/>
      <c r="AA8" s="165"/>
      <c r="AB8" s="166"/>
    </row>
    <row r="9" spans="2:28" s="167" customFormat="1" ht="18.75" customHeight="1">
      <c r="B9" s="159"/>
      <c r="C9" s="314"/>
      <c r="D9" s="245" t="s">
        <v>94</v>
      </c>
      <c r="E9" s="245">
        <v>0.65</v>
      </c>
      <c r="F9" s="314"/>
      <c r="G9" s="314" t="s">
        <v>98</v>
      </c>
      <c r="H9" s="315">
        <v>40</v>
      </c>
      <c r="I9" s="314" t="s">
        <v>99</v>
      </c>
      <c r="J9" s="314" t="s">
        <v>100</v>
      </c>
      <c r="K9" s="315">
        <v>43</v>
      </c>
      <c r="L9" s="314" t="s">
        <v>99</v>
      </c>
      <c r="M9" s="314"/>
      <c r="N9" s="314"/>
      <c r="O9" s="314"/>
      <c r="P9" s="314"/>
      <c r="Q9" s="314"/>
      <c r="R9" s="314"/>
      <c r="S9" s="314"/>
      <c r="T9" s="160"/>
      <c r="U9" s="161"/>
      <c r="V9" s="162"/>
      <c r="W9" s="162"/>
      <c r="X9" s="163"/>
      <c r="Y9" s="164"/>
      <c r="Z9" s="165"/>
      <c r="AA9" s="165"/>
      <c r="AB9" s="166"/>
    </row>
    <row r="10" spans="2:28" s="167" customFormat="1" ht="18.75" customHeight="1">
      <c r="B10" s="159"/>
      <c r="C10" s="314"/>
      <c r="D10" s="245" t="s">
        <v>102</v>
      </c>
      <c r="E10" s="245">
        <v>5.5</v>
      </c>
      <c r="F10" s="315" t="s">
        <v>82</v>
      </c>
      <c r="G10" s="315" t="s">
        <v>95</v>
      </c>
      <c r="H10" s="314">
        <f>H7*E10</f>
        <v>5.2799999999999994</v>
      </c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160"/>
      <c r="U10" s="161"/>
      <c r="V10" s="162"/>
      <c r="W10" s="162"/>
      <c r="X10" s="163"/>
      <c r="Y10" s="164"/>
      <c r="Z10" s="165"/>
      <c r="AA10" s="165"/>
      <c r="AB10" s="166"/>
    </row>
    <row r="11" spans="2:28" s="190" customFormat="1" ht="20.25" customHeight="1">
      <c r="B11" s="188"/>
      <c r="C11" s="316"/>
      <c r="D11" s="317" t="s">
        <v>103</v>
      </c>
      <c r="E11" s="317" t="s">
        <v>104</v>
      </c>
      <c r="F11" s="317" t="s">
        <v>105</v>
      </c>
      <c r="G11" s="317" t="s">
        <v>106</v>
      </c>
      <c r="H11" s="318" t="s">
        <v>105</v>
      </c>
      <c r="I11" s="318">
        <v>0.25</v>
      </c>
      <c r="J11" s="318" t="s">
        <v>83</v>
      </c>
      <c r="K11" s="318">
        <f>E8/H9</f>
        <v>0.5</v>
      </c>
      <c r="L11" s="318" t="s">
        <v>105</v>
      </c>
      <c r="M11" s="312">
        <f>E8/K9</f>
        <v>0.46511627906976744</v>
      </c>
      <c r="N11" s="312"/>
      <c r="O11" s="318" t="s">
        <v>105</v>
      </c>
      <c r="P11" s="311">
        <v>0.25</v>
      </c>
      <c r="Q11" s="311"/>
      <c r="R11" s="319" t="s">
        <v>83</v>
      </c>
      <c r="S11" s="312">
        <f>K11+M11+P11</f>
        <v>1.2151162790697674</v>
      </c>
      <c r="T11" s="313"/>
      <c r="U11" s="156"/>
      <c r="V11" s="156"/>
      <c r="W11" s="156"/>
      <c r="X11" s="157"/>
      <c r="Y11" s="189"/>
    </row>
    <row r="12" spans="2:28" s="190" customFormat="1" ht="20.25" customHeight="1">
      <c r="B12" s="188"/>
      <c r="C12" s="316"/>
      <c r="D12" s="317"/>
      <c r="E12" s="317"/>
      <c r="F12" s="317"/>
      <c r="G12" s="317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9"/>
      <c r="S12" s="387"/>
      <c r="T12" s="388"/>
      <c r="U12" s="156"/>
      <c r="V12" s="156"/>
      <c r="W12" s="156"/>
      <c r="X12" s="157"/>
      <c r="Y12" s="189"/>
    </row>
    <row r="13" spans="2:28" s="190" customFormat="1" ht="20.25" customHeight="1">
      <c r="B13" s="188"/>
      <c r="C13" s="316"/>
      <c r="D13" s="317"/>
      <c r="E13" s="317"/>
      <c r="F13" s="317"/>
      <c r="G13" s="317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9"/>
      <c r="S13" s="319"/>
      <c r="T13" s="139"/>
      <c r="U13" s="156"/>
      <c r="V13" s="156"/>
      <c r="W13" s="156"/>
      <c r="X13" s="157"/>
      <c r="Y13" s="189"/>
    </row>
    <row r="14" spans="2:28" s="190" customFormat="1" ht="20.25" customHeight="1">
      <c r="B14" s="188"/>
      <c r="C14" s="316"/>
      <c r="D14" s="317" t="s">
        <v>107</v>
      </c>
      <c r="E14" s="317">
        <v>60</v>
      </c>
      <c r="F14" s="317" t="s">
        <v>82</v>
      </c>
      <c r="G14" s="317" t="s">
        <v>101</v>
      </c>
      <c r="H14" s="318" t="s">
        <v>86</v>
      </c>
      <c r="I14" s="318" t="s">
        <v>108</v>
      </c>
      <c r="J14" s="318" t="s">
        <v>86</v>
      </c>
      <c r="K14" s="318" t="s">
        <v>109</v>
      </c>
      <c r="L14" s="319" t="s">
        <v>110</v>
      </c>
      <c r="M14" s="319" t="s">
        <v>113</v>
      </c>
      <c r="N14" s="310"/>
      <c r="O14" s="310"/>
      <c r="P14" s="319" t="s">
        <v>111</v>
      </c>
      <c r="Q14" s="319" t="s">
        <v>112</v>
      </c>
      <c r="R14" s="319"/>
      <c r="S14" s="319"/>
      <c r="T14" s="139"/>
      <c r="U14" s="156"/>
      <c r="V14" s="156"/>
      <c r="W14" s="156"/>
      <c r="X14" s="157"/>
      <c r="Y14" s="189"/>
    </row>
    <row r="15" spans="2:28" s="190" customFormat="1" ht="20.25" customHeight="1">
      <c r="B15" s="188"/>
      <c r="C15" s="316"/>
      <c r="D15" s="317" t="s">
        <v>107</v>
      </c>
      <c r="E15" s="317">
        <v>60</v>
      </c>
      <c r="F15" s="317" t="s">
        <v>82</v>
      </c>
      <c r="G15" s="317">
        <f>E10</f>
        <v>5.5</v>
      </c>
      <c r="H15" s="318" t="s">
        <v>86</v>
      </c>
      <c r="I15" s="318">
        <f>TRUNC(1/1.3,3)</f>
        <v>0.76900000000000002</v>
      </c>
      <c r="J15" s="318" t="s">
        <v>86</v>
      </c>
      <c r="K15" s="318">
        <f>E9</f>
        <v>0.65</v>
      </c>
      <c r="L15" s="319" t="s">
        <v>110</v>
      </c>
      <c r="M15" s="319">
        <f>TRUNC(S11,2)</f>
        <v>1.21</v>
      </c>
      <c r="N15" s="318" t="s">
        <v>83</v>
      </c>
      <c r="O15" s="319">
        <f>TRUNC((E15*G15*I15*K15)/M15,2)</f>
        <v>136.32</v>
      </c>
      <c r="P15" s="319" t="s">
        <v>111</v>
      </c>
      <c r="Q15" s="319" t="s">
        <v>112</v>
      </c>
      <c r="R15" s="319"/>
      <c r="S15" s="319"/>
      <c r="T15" s="139"/>
      <c r="U15" s="156"/>
      <c r="V15" s="156"/>
      <c r="W15" s="156"/>
      <c r="X15" s="157"/>
      <c r="Y15" s="189"/>
    </row>
    <row r="16" spans="2:28" s="180" customFormat="1" ht="18.75" customHeight="1">
      <c r="B16" s="188"/>
      <c r="C16" s="320"/>
      <c r="D16" s="320"/>
      <c r="E16" s="320"/>
      <c r="F16" s="319"/>
      <c r="G16" s="319"/>
      <c r="H16" s="321"/>
      <c r="I16" s="321"/>
      <c r="J16" s="321"/>
      <c r="K16" s="319"/>
      <c r="L16" s="319"/>
      <c r="M16" s="319"/>
      <c r="N16" s="319"/>
      <c r="O16" s="319"/>
      <c r="P16" s="319"/>
      <c r="Q16" s="318"/>
      <c r="R16" s="318"/>
      <c r="S16" s="318"/>
      <c r="T16" s="158"/>
      <c r="U16" s="181"/>
      <c r="V16" s="181"/>
      <c r="W16" s="181"/>
      <c r="X16" s="182"/>
      <c r="Y16" s="179"/>
      <c r="Z16" s="141"/>
      <c r="AA16" s="141"/>
      <c r="AB16" s="142"/>
    </row>
    <row r="17" spans="2:28" s="180" customFormat="1" ht="18.75" customHeight="1">
      <c r="B17" s="188"/>
      <c r="C17" s="320"/>
      <c r="D17" s="320"/>
      <c r="E17" s="320"/>
      <c r="F17" s="319"/>
      <c r="G17" s="319"/>
      <c r="H17" s="321"/>
      <c r="I17" s="321"/>
      <c r="J17" s="321"/>
      <c r="K17" s="319"/>
      <c r="L17" s="319"/>
      <c r="M17" s="319"/>
      <c r="N17" s="319"/>
      <c r="O17" s="319"/>
      <c r="P17" s="319"/>
      <c r="Q17" s="318"/>
      <c r="R17" s="318"/>
      <c r="S17" s="318"/>
      <c r="T17" s="158"/>
      <c r="U17" s="181"/>
      <c r="V17" s="181"/>
      <c r="W17" s="181"/>
      <c r="X17" s="182"/>
      <c r="Y17" s="179"/>
      <c r="Z17" s="141"/>
      <c r="AA17" s="141"/>
      <c r="AB17" s="142"/>
    </row>
    <row r="18" spans="2:28" s="180" customFormat="1" ht="18.75" customHeight="1">
      <c r="B18" s="187"/>
      <c r="C18" s="322"/>
      <c r="D18" s="323"/>
      <c r="E18" s="323"/>
      <c r="F18" s="324"/>
      <c r="G18" s="325"/>
      <c r="H18" s="325"/>
      <c r="I18" s="326"/>
      <c r="J18" s="325"/>
      <c r="K18" s="325"/>
      <c r="L18" s="318"/>
      <c r="M18" s="327"/>
      <c r="N18" s="327"/>
      <c r="O18" s="318"/>
      <c r="P18" s="318"/>
      <c r="Q18" s="318"/>
      <c r="R18" s="318"/>
      <c r="S18" s="318"/>
      <c r="T18" s="158"/>
      <c r="U18" s="181"/>
      <c r="V18" s="181"/>
      <c r="W18" s="181"/>
      <c r="X18" s="182"/>
      <c r="Y18" s="179"/>
      <c r="Z18" s="141"/>
      <c r="AA18" s="141"/>
      <c r="AB18" s="142"/>
    </row>
    <row r="19" spans="2:28" s="149" customFormat="1" ht="18.75" customHeight="1">
      <c r="B19" s="173"/>
      <c r="C19" s="382" t="s">
        <v>84</v>
      </c>
      <c r="D19" s="382"/>
      <c r="E19" s="383">
        <f>기계경비총괄표!F4</f>
        <v>57077</v>
      </c>
      <c r="F19" s="383"/>
      <c r="G19" s="329" t="s">
        <v>110</v>
      </c>
      <c r="H19" s="351">
        <f>O15</f>
        <v>136.32</v>
      </c>
      <c r="I19" s="351"/>
      <c r="J19" s="330" t="s">
        <v>83</v>
      </c>
      <c r="K19" s="385">
        <f>E19/H19</f>
        <v>418.69865023474182</v>
      </c>
      <c r="L19" s="385"/>
      <c r="M19" s="331"/>
      <c r="N19" s="328"/>
      <c r="O19" s="332"/>
      <c r="P19" s="332"/>
      <c r="Q19" s="333"/>
      <c r="R19" s="333"/>
      <c r="S19" s="333"/>
      <c r="T19" s="143"/>
      <c r="U19" s="183"/>
      <c r="V19" s="183">
        <f>K19</f>
        <v>418.69865023474182</v>
      </c>
      <c r="W19" s="183"/>
      <c r="X19" s="184"/>
      <c r="Y19" s="148"/>
      <c r="Z19" s="176"/>
      <c r="AA19" s="177"/>
    </row>
    <row r="20" spans="2:28" s="149" customFormat="1" ht="18.75" customHeight="1">
      <c r="B20" s="173"/>
      <c r="C20" s="332"/>
      <c r="D20" s="330"/>
      <c r="E20" s="192"/>
      <c r="F20" s="192"/>
      <c r="G20" s="329"/>
      <c r="H20" s="345"/>
      <c r="I20" s="352"/>
      <c r="J20" s="330"/>
      <c r="K20" s="334"/>
      <c r="L20" s="332"/>
      <c r="M20" s="335"/>
      <c r="N20" s="335"/>
      <c r="O20" s="337"/>
      <c r="P20" s="337"/>
      <c r="Q20" s="333"/>
      <c r="R20" s="333"/>
      <c r="S20" s="333"/>
      <c r="T20" s="143"/>
      <c r="U20" s="183"/>
      <c r="V20" s="183"/>
      <c r="W20" s="183"/>
      <c r="X20" s="184"/>
      <c r="Y20" s="148"/>
      <c r="Z20" s="175"/>
    </row>
    <row r="21" spans="2:28" s="149" customFormat="1" ht="22.5" customHeight="1">
      <c r="B21" s="173"/>
      <c r="C21" s="382" t="s">
        <v>85</v>
      </c>
      <c r="D21" s="382"/>
      <c r="E21" s="383">
        <f>기계경비총괄표!G4</f>
        <v>63600</v>
      </c>
      <c r="F21" s="383"/>
      <c r="G21" s="192" t="s">
        <v>110</v>
      </c>
      <c r="H21" s="351">
        <f>H19</f>
        <v>136.32</v>
      </c>
      <c r="I21" s="351"/>
      <c r="J21" s="330" t="s">
        <v>83</v>
      </c>
      <c r="K21" s="385">
        <f>E21/H21</f>
        <v>466.54929577464793</v>
      </c>
      <c r="L21" s="385"/>
      <c r="M21" s="332"/>
      <c r="N21" s="332"/>
      <c r="O21" s="336"/>
      <c r="P21" s="336"/>
      <c r="Q21" s="333"/>
      <c r="R21" s="333"/>
      <c r="S21" s="333"/>
      <c r="T21" s="143"/>
      <c r="U21" s="183"/>
      <c r="V21" s="183"/>
      <c r="W21" s="183">
        <f>K21</f>
        <v>466.54929577464793</v>
      </c>
      <c r="X21" s="184"/>
      <c r="Y21" s="148"/>
    </row>
    <row r="22" spans="2:28" s="149" customFormat="1" ht="18.75" customHeight="1">
      <c r="B22" s="173"/>
      <c r="C22" s="333"/>
      <c r="D22" s="338"/>
      <c r="E22" s="334"/>
      <c r="F22" s="330"/>
      <c r="G22" s="334"/>
      <c r="H22" s="384"/>
      <c r="I22" s="384"/>
      <c r="J22" s="339"/>
      <c r="K22" s="334"/>
      <c r="L22" s="340"/>
      <c r="M22" s="341"/>
      <c r="N22" s="340"/>
      <c r="O22" s="342"/>
      <c r="P22" s="343"/>
      <c r="Q22" s="333"/>
      <c r="R22" s="333"/>
      <c r="S22" s="333"/>
      <c r="T22" s="143"/>
      <c r="U22" s="183"/>
      <c r="V22" s="183"/>
      <c r="W22" s="183"/>
      <c r="X22" s="184"/>
      <c r="Y22" s="148"/>
    </row>
    <row r="23" spans="2:28" s="149" customFormat="1" ht="18.75" customHeight="1">
      <c r="B23" s="173"/>
      <c r="C23" s="382" t="s">
        <v>115</v>
      </c>
      <c r="D23" s="382"/>
      <c r="E23" s="383">
        <f>기계경비총괄표!H4</f>
        <v>46425</v>
      </c>
      <c r="F23" s="383"/>
      <c r="G23" s="334" t="s">
        <v>110</v>
      </c>
      <c r="H23" s="351">
        <f>H21</f>
        <v>136.32</v>
      </c>
      <c r="I23" s="351"/>
      <c r="J23" s="344" t="s">
        <v>83</v>
      </c>
      <c r="K23" s="385">
        <f>E23/H23</f>
        <v>340.55897887323943</v>
      </c>
      <c r="L23" s="385"/>
      <c r="M23" s="341"/>
      <c r="N23" s="340"/>
      <c r="O23" s="342"/>
      <c r="P23" s="343"/>
      <c r="Q23" s="333"/>
      <c r="R23" s="333"/>
      <c r="S23" s="333"/>
      <c r="T23" s="143"/>
      <c r="U23" s="183"/>
      <c r="V23" s="183"/>
      <c r="W23" s="183"/>
      <c r="X23" s="184">
        <f>K23</f>
        <v>340.55897887323943</v>
      </c>
      <c r="Y23" s="148"/>
    </row>
    <row r="24" spans="2:28" s="149" customFormat="1" ht="18.75" customHeight="1">
      <c r="B24" s="173"/>
      <c r="C24" s="333"/>
      <c r="D24" s="338"/>
      <c r="E24" s="334"/>
      <c r="F24" s="330"/>
      <c r="G24" s="334"/>
      <c r="H24" s="384"/>
      <c r="I24" s="384"/>
      <c r="J24" s="344"/>
      <c r="K24" s="334"/>
      <c r="L24" s="340"/>
      <c r="M24" s="341"/>
      <c r="N24" s="340"/>
      <c r="O24" s="342"/>
      <c r="P24" s="343"/>
      <c r="Q24" s="333"/>
      <c r="R24" s="333"/>
      <c r="S24" s="333"/>
      <c r="T24" s="143"/>
      <c r="U24" s="183"/>
      <c r="V24" s="183"/>
      <c r="W24" s="183"/>
      <c r="X24" s="184"/>
      <c r="Y24" s="148"/>
    </row>
    <row r="25" spans="2:28" s="149" customFormat="1" ht="18.75" customHeight="1">
      <c r="B25" s="173"/>
      <c r="C25" s="332"/>
      <c r="D25" s="330"/>
      <c r="E25" s="330"/>
      <c r="F25" s="330"/>
      <c r="G25" s="330"/>
      <c r="H25" s="352"/>
      <c r="I25" s="386"/>
      <c r="J25" s="334"/>
      <c r="K25" s="347"/>
      <c r="L25" s="332"/>
      <c r="M25" s="332"/>
      <c r="N25" s="348"/>
      <c r="O25" s="349"/>
      <c r="P25" s="333"/>
      <c r="Q25" s="333"/>
      <c r="R25" s="333"/>
      <c r="S25" s="333"/>
      <c r="T25" s="143"/>
      <c r="U25" s="183"/>
      <c r="V25" s="183"/>
      <c r="W25" s="183"/>
      <c r="X25" s="184"/>
      <c r="Y25" s="148"/>
    </row>
    <row r="26" spans="2:28" s="149" customFormat="1" ht="18.75" customHeight="1">
      <c r="B26" s="173"/>
      <c r="C26" s="332"/>
      <c r="D26" s="330"/>
      <c r="E26" s="350"/>
      <c r="F26" s="350"/>
      <c r="G26" s="344"/>
      <c r="H26" s="351"/>
      <c r="I26" s="351"/>
      <c r="J26" s="344"/>
      <c r="K26" s="334"/>
      <c r="L26" s="328"/>
      <c r="M26" s="332"/>
      <c r="N26" s="332"/>
      <c r="O26" s="336"/>
      <c r="P26" s="336"/>
      <c r="Q26" s="333"/>
      <c r="R26" s="333"/>
      <c r="S26" s="333"/>
      <c r="T26" s="143"/>
      <c r="U26" s="183"/>
      <c r="V26" s="183"/>
      <c r="W26" s="183"/>
      <c r="X26" s="184"/>
      <c r="Y26" s="148"/>
    </row>
    <row r="27" spans="2:28" s="149" customFormat="1" ht="19.5" customHeight="1">
      <c r="B27" s="173"/>
      <c r="C27" s="332"/>
      <c r="D27" s="345"/>
      <c r="E27" s="345"/>
      <c r="F27" s="330"/>
      <c r="G27" s="344"/>
      <c r="H27" s="352"/>
      <c r="I27" s="346"/>
      <c r="J27" s="344"/>
      <c r="K27" s="347"/>
      <c r="L27" s="328"/>
      <c r="M27" s="332"/>
      <c r="N27" s="344"/>
      <c r="O27" s="333"/>
      <c r="P27" s="333"/>
      <c r="Q27" s="333"/>
      <c r="R27" s="333"/>
      <c r="S27" s="333"/>
      <c r="T27" s="143"/>
      <c r="U27" s="183"/>
      <c r="V27" s="183"/>
      <c r="W27" s="183"/>
      <c r="X27" s="184"/>
      <c r="Y27" s="148"/>
    </row>
    <row r="28" spans="2:28" s="149" customFormat="1" ht="18.75" customHeight="1">
      <c r="B28" s="173"/>
      <c r="C28" s="332"/>
      <c r="D28" s="330"/>
      <c r="E28" s="350"/>
      <c r="F28" s="350"/>
      <c r="G28" s="334"/>
      <c r="H28" s="351"/>
      <c r="I28" s="351"/>
      <c r="J28" s="334"/>
      <c r="K28" s="334"/>
      <c r="L28" s="332"/>
      <c r="M28" s="332"/>
      <c r="N28" s="332"/>
      <c r="O28" s="336"/>
      <c r="P28" s="336"/>
      <c r="Q28" s="333"/>
      <c r="R28" s="333"/>
      <c r="S28" s="333"/>
      <c r="T28" s="143"/>
      <c r="U28" s="183"/>
      <c r="V28" s="183"/>
      <c r="W28" s="183"/>
      <c r="X28" s="184"/>
      <c r="Y28" s="148"/>
    </row>
    <row r="29" spans="2:28" s="149" customFormat="1" ht="18.75" customHeight="1">
      <c r="B29" s="147"/>
      <c r="C29" s="333"/>
      <c r="D29" s="330"/>
      <c r="E29" s="330"/>
      <c r="F29" s="330"/>
      <c r="G29" s="334"/>
      <c r="H29" s="352"/>
      <c r="I29" s="346"/>
      <c r="J29" s="334"/>
      <c r="K29" s="334"/>
      <c r="L29" s="332"/>
      <c r="M29" s="332"/>
      <c r="N29" s="334"/>
      <c r="O29" s="333"/>
      <c r="P29" s="333"/>
      <c r="Q29" s="333"/>
      <c r="R29" s="333"/>
      <c r="S29" s="333"/>
      <c r="T29" s="143"/>
      <c r="U29" s="183"/>
      <c r="V29" s="183"/>
      <c r="W29" s="183"/>
      <c r="X29" s="184"/>
      <c r="Y29" s="148"/>
    </row>
    <row r="30" spans="2:28" s="149" customFormat="1" ht="18.75" customHeight="1">
      <c r="B30" s="173"/>
      <c r="C30" s="332"/>
      <c r="D30" s="330"/>
      <c r="E30" s="350"/>
      <c r="F30" s="350"/>
      <c r="G30" s="334"/>
      <c r="H30" s="351"/>
      <c r="I30" s="351"/>
      <c r="J30" s="334"/>
      <c r="K30" s="334"/>
      <c r="L30" s="353"/>
      <c r="M30" s="353"/>
      <c r="N30" s="332"/>
      <c r="O30" s="336"/>
      <c r="P30" s="336"/>
      <c r="Q30" s="353"/>
      <c r="R30" s="353"/>
      <c r="S30" s="354"/>
      <c r="T30" s="171"/>
      <c r="U30" s="186"/>
      <c r="V30" s="183"/>
      <c r="W30" s="183"/>
      <c r="X30" s="185"/>
      <c r="Y30" s="148"/>
    </row>
    <row r="31" spans="2:28" s="155" customFormat="1" ht="18.75" customHeight="1">
      <c r="B31" s="150"/>
      <c r="C31" s="355"/>
      <c r="D31" s="356"/>
      <c r="E31" s="357"/>
      <c r="F31" s="357"/>
      <c r="G31" s="356"/>
      <c r="H31" s="358"/>
      <c r="I31" s="355"/>
      <c r="J31" s="359"/>
      <c r="K31" s="360"/>
      <c r="L31" s="361"/>
      <c r="M31" s="361"/>
      <c r="N31" s="362"/>
      <c r="O31" s="336"/>
      <c r="P31" s="336"/>
      <c r="Q31" s="355"/>
      <c r="R31" s="355"/>
      <c r="S31" s="355"/>
      <c r="T31" s="151"/>
      <c r="U31" s="152"/>
      <c r="V31" s="152"/>
      <c r="W31" s="152"/>
      <c r="X31" s="153"/>
      <c r="Y31" s="154"/>
    </row>
    <row r="32" spans="2:28" s="155" customFormat="1" ht="18.75" customHeight="1">
      <c r="B32" s="247"/>
      <c r="C32" s="355"/>
      <c r="D32" s="363"/>
      <c r="E32" s="363"/>
      <c r="F32" s="364"/>
      <c r="G32" s="364"/>
      <c r="H32" s="363"/>
      <c r="I32" s="355"/>
      <c r="J32" s="365"/>
      <c r="K32" s="365"/>
      <c r="L32" s="355"/>
      <c r="M32" s="365"/>
      <c r="N32" s="365"/>
      <c r="O32" s="336"/>
      <c r="P32" s="336"/>
      <c r="Q32" s="355"/>
      <c r="R32" s="355"/>
      <c r="S32" s="355"/>
      <c r="T32" s="151"/>
      <c r="U32" s="152"/>
      <c r="V32" s="152"/>
      <c r="W32" s="152"/>
      <c r="X32" s="153"/>
      <c r="Y32" s="154"/>
    </row>
    <row r="33" spans="2:28" s="180" customFormat="1" ht="18.75" customHeight="1">
      <c r="B33" s="188"/>
      <c r="C33" s="320"/>
      <c r="D33" s="320"/>
      <c r="E33" s="320"/>
      <c r="F33" s="319"/>
      <c r="G33" s="319"/>
      <c r="H33" s="321"/>
      <c r="I33" s="321"/>
      <c r="J33" s="321"/>
      <c r="K33" s="319"/>
      <c r="L33" s="319"/>
      <c r="M33" s="319"/>
      <c r="N33" s="319"/>
      <c r="O33" s="319"/>
      <c r="P33" s="319"/>
      <c r="Q33" s="318"/>
      <c r="R33" s="318"/>
      <c r="S33" s="318"/>
      <c r="T33" s="158"/>
      <c r="U33" s="181"/>
      <c r="V33" s="181"/>
      <c r="W33" s="181"/>
      <c r="X33" s="182"/>
      <c r="Y33" s="179"/>
      <c r="Z33" s="141"/>
      <c r="AA33" s="141"/>
      <c r="AB33" s="142"/>
    </row>
    <row r="34" spans="2:28" s="135" customFormat="1" ht="18.75" customHeight="1">
      <c r="B34" s="146"/>
      <c r="C34" s="366"/>
      <c r="D34" s="367"/>
      <c r="E34" s="367"/>
      <c r="F34" s="368"/>
      <c r="G34" s="369"/>
      <c r="H34" s="369"/>
      <c r="I34" s="370"/>
      <c r="J34" s="369"/>
      <c r="K34" s="369"/>
      <c r="L34" s="333"/>
      <c r="M34" s="371"/>
      <c r="N34" s="371"/>
      <c r="O34" s="333"/>
      <c r="P34" s="333"/>
      <c r="Q34" s="333"/>
      <c r="R34" s="333"/>
      <c r="S34" s="333"/>
      <c r="T34" s="143"/>
      <c r="U34" s="183"/>
      <c r="V34" s="183"/>
      <c r="W34" s="183"/>
      <c r="X34" s="184"/>
      <c r="Y34" s="140"/>
      <c r="Z34" s="144"/>
      <c r="AA34" s="144"/>
      <c r="AB34" s="145"/>
    </row>
    <row r="35" spans="2:28" s="149" customFormat="1" ht="18.75" customHeight="1">
      <c r="B35" s="173"/>
      <c r="C35" s="328"/>
      <c r="D35" s="329"/>
      <c r="E35" s="280"/>
      <c r="F35" s="280"/>
      <c r="G35" s="329"/>
      <c r="H35" s="330"/>
      <c r="I35" s="330"/>
      <c r="J35" s="330"/>
      <c r="K35" s="329"/>
      <c r="L35" s="331"/>
      <c r="M35" s="331"/>
      <c r="N35" s="328"/>
      <c r="O35" s="332"/>
      <c r="P35" s="332"/>
      <c r="Q35" s="333"/>
      <c r="R35" s="333"/>
      <c r="S35" s="333"/>
      <c r="T35" s="143"/>
      <c r="U35" s="183"/>
      <c r="V35" s="183"/>
      <c r="W35" s="183"/>
      <c r="X35" s="184"/>
      <c r="Y35" s="148"/>
      <c r="Z35" s="176"/>
      <c r="AA35" s="177"/>
    </row>
    <row r="36" spans="2:28" s="149" customFormat="1" ht="18.75" customHeight="1">
      <c r="B36" s="173"/>
      <c r="C36" s="332"/>
      <c r="D36" s="330"/>
      <c r="E36" s="280"/>
      <c r="F36" s="280"/>
      <c r="G36" s="329"/>
      <c r="H36" s="350"/>
      <c r="I36" s="350"/>
      <c r="J36" s="350"/>
      <c r="K36" s="330"/>
      <c r="L36" s="332"/>
      <c r="M36" s="335"/>
      <c r="N36" s="335"/>
      <c r="O36" s="333"/>
      <c r="P36" s="333"/>
      <c r="Q36" s="333"/>
      <c r="R36" s="333"/>
      <c r="S36" s="333"/>
      <c r="T36" s="143"/>
      <c r="U36" s="183"/>
      <c r="V36" s="183"/>
      <c r="W36" s="183"/>
      <c r="X36" s="184"/>
      <c r="Y36" s="148"/>
      <c r="Z36" s="174"/>
    </row>
    <row r="37" spans="2:28" s="149" customFormat="1" ht="18.75" customHeight="1">
      <c r="B37" s="173"/>
      <c r="C37" s="332"/>
      <c r="D37" s="330"/>
      <c r="E37" s="280"/>
      <c r="F37" s="280"/>
      <c r="G37" s="329"/>
      <c r="H37" s="330"/>
      <c r="I37" s="330"/>
      <c r="J37" s="330"/>
      <c r="K37" s="330"/>
      <c r="L37" s="332"/>
      <c r="M37" s="335"/>
      <c r="N37" s="335"/>
      <c r="O37" s="333"/>
      <c r="P37" s="333"/>
      <c r="Q37" s="333"/>
      <c r="R37" s="333"/>
      <c r="S37" s="333"/>
      <c r="T37" s="143"/>
      <c r="U37" s="183"/>
      <c r="V37" s="183"/>
      <c r="W37" s="183"/>
      <c r="X37" s="184"/>
      <c r="Y37" s="148"/>
      <c r="Z37" s="175"/>
      <c r="AB37" s="178"/>
    </row>
    <row r="38" spans="2:28" s="149" customFormat="1" ht="18.75" customHeight="1">
      <c r="B38" s="173"/>
      <c r="C38" s="332"/>
      <c r="D38" s="330"/>
      <c r="E38" s="330"/>
      <c r="F38" s="330"/>
      <c r="G38" s="330"/>
      <c r="H38" s="330"/>
      <c r="I38" s="330"/>
      <c r="J38" s="330"/>
      <c r="K38" s="330"/>
      <c r="L38" s="332"/>
      <c r="M38" s="332"/>
      <c r="N38" s="332"/>
      <c r="O38" s="333"/>
      <c r="P38" s="333"/>
      <c r="Q38" s="333"/>
      <c r="R38" s="333"/>
      <c r="S38" s="333"/>
      <c r="T38" s="143"/>
      <c r="U38" s="183"/>
      <c r="V38" s="183"/>
      <c r="W38" s="183"/>
      <c r="X38" s="184"/>
      <c r="Y38" s="148"/>
    </row>
    <row r="39" spans="2:28" s="149" customFormat="1" ht="18.75" customHeight="1">
      <c r="B39" s="173"/>
      <c r="C39" s="333"/>
      <c r="D39" s="338"/>
      <c r="E39" s="334"/>
      <c r="F39" s="330"/>
      <c r="G39" s="334"/>
      <c r="H39" s="339"/>
      <c r="I39" s="372"/>
      <c r="J39" s="372"/>
      <c r="K39" s="334"/>
      <c r="L39" s="340"/>
      <c r="M39" s="341"/>
      <c r="N39" s="340"/>
      <c r="O39" s="342"/>
      <c r="P39" s="343"/>
      <c r="Q39" s="333"/>
      <c r="R39" s="333"/>
      <c r="S39" s="333"/>
      <c r="T39" s="143"/>
      <c r="U39" s="183"/>
      <c r="V39" s="183"/>
      <c r="W39" s="183"/>
      <c r="X39" s="184"/>
      <c r="Y39" s="148"/>
    </row>
    <row r="40" spans="2:28" s="149" customFormat="1" ht="18.75" customHeight="1">
      <c r="B40" s="173"/>
      <c r="C40" s="332"/>
      <c r="D40" s="330"/>
      <c r="E40" s="330"/>
      <c r="F40" s="330"/>
      <c r="G40" s="330"/>
      <c r="H40" s="330"/>
      <c r="I40" s="346"/>
      <c r="J40" s="346"/>
      <c r="K40" s="334"/>
      <c r="L40" s="332"/>
      <c r="M40" s="332"/>
      <c r="N40" s="373"/>
      <c r="O40" s="349"/>
      <c r="P40" s="333"/>
      <c r="Q40" s="333"/>
      <c r="R40" s="333"/>
      <c r="S40" s="333"/>
      <c r="T40" s="143"/>
      <c r="U40" s="183"/>
      <c r="V40" s="183"/>
      <c r="W40" s="183"/>
      <c r="X40" s="184"/>
      <c r="Y40" s="148"/>
    </row>
    <row r="41" spans="2:28" s="149" customFormat="1" ht="18.75" customHeight="1">
      <c r="B41" s="173"/>
      <c r="C41" s="332"/>
      <c r="D41" s="350"/>
      <c r="E41" s="350"/>
      <c r="F41" s="330"/>
      <c r="G41" s="339"/>
      <c r="H41" s="330"/>
      <c r="I41" s="346"/>
      <c r="J41" s="374"/>
      <c r="K41" s="334"/>
      <c r="L41" s="328"/>
      <c r="M41" s="332"/>
      <c r="N41" s="332"/>
      <c r="O41" s="333"/>
      <c r="P41" s="333"/>
      <c r="Q41" s="333"/>
      <c r="R41" s="333"/>
      <c r="S41" s="333"/>
      <c r="T41" s="143"/>
      <c r="U41" s="183"/>
      <c r="V41" s="183"/>
      <c r="W41" s="183"/>
      <c r="X41" s="184"/>
      <c r="Y41" s="148"/>
    </row>
    <row r="42" spans="2:28" s="149" customFormat="1" ht="18.75" customHeight="1">
      <c r="B42" s="173"/>
      <c r="C42" s="332"/>
      <c r="D42" s="345"/>
      <c r="E42" s="345"/>
      <c r="F42" s="330"/>
      <c r="G42" s="339"/>
      <c r="H42" s="330"/>
      <c r="I42" s="346"/>
      <c r="J42" s="374"/>
      <c r="K42" s="334"/>
      <c r="L42" s="328"/>
      <c r="M42" s="332"/>
      <c r="N42" s="332"/>
      <c r="O42" s="333"/>
      <c r="P42" s="333"/>
      <c r="Q42" s="333"/>
      <c r="R42" s="333"/>
      <c r="S42" s="333"/>
      <c r="T42" s="143"/>
      <c r="U42" s="183"/>
      <c r="V42" s="183"/>
      <c r="W42" s="183"/>
      <c r="X42" s="184"/>
      <c r="Y42" s="148"/>
    </row>
    <row r="43" spans="2:28" s="149" customFormat="1" ht="18.75" customHeight="1">
      <c r="B43" s="173"/>
      <c r="C43" s="332"/>
      <c r="D43" s="350"/>
      <c r="E43" s="350"/>
      <c r="F43" s="334"/>
      <c r="G43" s="330"/>
      <c r="H43" s="330"/>
      <c r="I43" s="375"/>
      <c r="J43" s="375"/>
      <c r="K43" s="334"/>
      <c r="L43" s="332"/>
      <c r="M43" s="332"/>
      <c r="N43" s="332"/>
      <c r="O43" s="333"/>
      <c r="P43" s="333"/>
      <c r="Q43" s="333"/>
      <c r="R43" s="333"/>
      <c r="S43" s="333"/>
      <c r="T43" s="143"/>
      <c r="U43" s="183"/>
      <c r="V43" s="183"/>
      <c r="W43" s="183"/>
      <c r="X43" s="184"/>
      <c r="Y43" s="148"/>
    </row>
    <row r="44" spans="2:28" s="149" customFormat="1" ht="18.75" customHeight="1">
      <c r="B44" s="147"/>
      <c r="C44" s="333"/>
      <c r="D44" s="330"/>
      <c r="E44" s="330"/>
      <c r="F44" s="330"/>
      <c r="G44" s="330"/>
      <c r="H44" s="330"/>
      <c r="I44" s="346"/>
      <c r="J44" s="346"/>
      <c r="K44" s="334"/>
      <c r="L44" s="332"/>
      <c r="M44" s="332"/>
      <c r="N44" s="332"/>
      <c r="O44" s="333"/>
      <c r="P44" s="333"/>
      <c r="Q44" s="333"/>
      <c r="R44" s="333"/>
      <c r="S44" s="333"/>
      <c r="T44" s="143"/>
      <c r="U44" s="183"/>
      <c r="V44" s="183"/>
      <c r="W44" s="183"/>
      <c r="X44" s="184"/>
      <c r="Y44" s="148"/>
    </row>
    <row r="45" spans="2:28" s="149" customFormat="1" ht="18.75" customHeight="1">
      <c r="B45" s="173"/>
      <c r="C45" s="332"/>
      <c r="D45" s="350"/>
      <c r="E45" s="350"/>
      <c r="F45" s="330"/>
      <c r="G45" s="330"/>
      <c r="H45" s="330"/>
      <c r="I45" s="375"/>
      <c r="J45" s="375"/>
      <c r="K45" s="334"/>
      <c r="L45" s="353"/>
      <c r="M45" s="353"/>
      <c r="N45" s="353"/>
      <c r="O45" s="353"/>
      <c r="P45" s="376"/>
      <c r="Q45" s="353"/>
      <c r="R45" s="353"/>
      <c r="S45" s="354"/>
      <c r="T45" s="171"/>
      <c r="U45" s="186"/>
      <c r="V45" s="183"/>
      <c r="W45" s="183"/>
      <c r="X45" s="185"/>
      <c r="Y45" s="148"/>
    </row>
    <row r="46" spans="2:28" s="149" customFormat="1" ht="18.75" customHeight="1">
      <c r="B46" s="173"/>
      <c r="C46" s="332"/>
      <c r="D46" s="334"/>
      <c r="E46" s="334"/>
      <c r="F46" s="330"/>
      <c r="G46" s="330"/>
      <c r="H46" s="330"/>
      <c r="I46" s="346"/>
      <c r="J46" s="346"/>
      <c r="K46" s="334"/>
      <c r="L46" s="353"/>
      <c r="M46" s="353"/>
      <c r="N46" s="353"/>
      <c r="O46" s="353"/>
      <c r="P46" s="376"/>
      <c r="Q46" s="353"/>
      <c r="R46" s="353"/>
      <c r="S46" s="354"/>
      <c r="T46" s="171"/>
      <c r="U46" s="186"/>
      <c r="V46" s="183"/>
      <c r="W46" s="183"/>
      <c r="X46" s="185"/>
      <c r="Y46" s="148"/>
    </row>
    <row r="47" spans="2:28" s="149" customFormat="1" ht="18.75" customHeight="1">
      <c r="B47" s="173"/>
      <c r="C47" s="332"/>
      <c r="D47" s="334"/>
      <c r="E47" s="334"/>
      <c r="F47" s="330"/>
      <c r="G47" s="330"/>
      <c r="H47" s="330"/>
      <c r="I47" s="346"/>
      <c r="J47" s="346"/>
      <c r="K47" s="334"/>
      <c r="L47" s="353"/>
      <c r="M47" s="353"/>
      <c r="N47" s="353"/>
      <c r="O47" s="353"/>
      <c r="P47" s="376"/>
      <c r="Q47" s="353"/>
      <c r="R47" s="353"/>
      <c r="S47" s="354"/>
      <c r="T47" s="171"/>
      <c r="U47" s="186"/>
      <c r="V47" s="183"/>
      <c r="W47" s="183"/>
      <c r="X47" s="185"/>
      <c r="Y47" s="148"/>
    </row>
    <row r="48" spans="2:28" s="149" customFormat="1" ht="18.75" customHeight="1">
      <c r="B48" s="173"/>
      <c r="C48" s="332"/>
      <c r="D48" s="334"/>
      <c r="E48" s="334"/>
      <c r="F48" s="330"/>
      <c r="G48" s="330"/>
      <c r="H48" s="330"/>
      <c r="I48" s="346"/>
      <c r="J48" s="346"/>
      <c r="K48" s="334"/>
      <c r="L48" s="353"/>
      <c r="M48" s="353"/>
      <c r="N48" s="353"/>
      <c r="O48" s="353"/>
      <c r="P48" s="376"/>
      <c r="Q48" s="353"/>
      <c r="R48" s="353"/>
      <c r="S48" s="354"/>
      <c r="T48" s="171"/>
      <c r="U48" s="186"/>
      <c r="V48" s="183"/>
      <c r="W48" s="183"/>
      <c r="X48" s="185"/>
      <c r="Y48" s="148"/>
    </row>
    <row r="49" spans="2:28" s="149" customFormat="1" ht="18.75" customHeight="1">
      <c r="B49" s="173"/>
      <c r="C49" s="332"/>
      <c r="D49" s="334"/>
      <c r="E49" s="334"/>
      <c r="F49" s="330"/>
      <c r="G49" s="330"/>
      <c r="H49" s="330"/>
      <c r="I49" s="346"/>
      <c r="J49" s="346"/>
      <c r="K49" s="334"/>
      <c r="L49" s="353"/>
      <c r="M49" s="353"/>
      <c r="N49" s="353"/>
      <c r="O49" s="353"/>
      <c r="P49" s="376"/>
      <c r="Q49" s="353"/>
      <c r="R49" s="353"/>
      <c r="S49" s="354"/>
      <c r="T49" s="171"/>
      <c r="U49" s="186"/>
      <c r="V49" s="183"/>
      <c r="W49" s="183"/>
      <c r="X49" s="185"/>
      <c r="Y49" s="148"/>
    </row>
    <row r="50" spans="2:28" s="149" customFormat="1" ht="18.75" customHeight="1">
      <c r="B50" s="173"/>
      <c r="C50" s="332"/>
      <c r="D50" s="334"/>
      <c r="E50" s="334"/>
      <c r="F50" s="330"/>
      <c r="G50" s="330"/>
      <c r="H50" s="330"/>
      <c r="I50" s="346"/>
      <c r="J50" s="346"/>
      <c r="K50" s="334"/>
      <c r="L50" s="353"/>
      <c r="M50" s="353"/>
      <c r="N50" s="353"/>
      <c r="O50" s="353"/>
      <c r="P50" s="376"/>
      <c r="Q50" s="353"/>
      <c r="R50" s="353"/>
      <c r="S50" s="354"/>
      <c r="T50" s="171"/>
      <c r="U50" s="186"/>
      <c r="V50" s="183"/>
      <c r="W50" s="183"/>
      <c r="X50" s="185"/>
      <c r="Y50" s="148"/>
    </row>
    <row r="51" spans="2:28" s="149" customFormat="1" ht="18.75" customHeight="1">
      <c r="B51" s="173"/>
      <c r="C51" s="332"/>
      <c r="D51" s="334"/>
      <c r="E51" s="334"/>
      <c r="F51" s="330"/>
      <c r="G51" s="330"/>
      <c r="H51" s="330"/>
      <c r="I51" s="346"/>
      <c r="J51" s="346"/>
      <c r="K51" s="334"/>
      <c r="L51" s="353"/>
      <c r="M51" s="353"/>
      <c r="N51" s="353"/>
      <c r="O51" s="353"/>
      <c r="P51" s="376"/>
      <c r="Q51" s="353"/>
      <c r="R51" s="353"/>
      <c r="S51" s="354"/>
      <c r="T51" s="171"/>
      <c r="U51" s="186"/>
      <c r="V51" s="183"/>
      <c r="W51" s="183"/>
      <c r="X51" s="185"/>
      <c r="Y51" s="148"/>
    </row>
    <row r="52" spans="2:28" s="149" customFormat="1" ht="18.75" customHeight="1">
      <c r="B52" s="173"/>
      <c r="C52" s="332"/>
      <c r="D52" s="334"/>
      <c r="E52" s="334"/>
      <c r="F52" s="330"/>
      <c r="G52" s="330"/>
      <c r="H52" s="330"/>
      <c r="I52" s="346"/>
      <c r="J52" s="346"/>
      <c r="K52" s="334"/>
      <c r="L52" s="353"/>
      <c r="M52" s="353"/>
      <c r="N52" s="353"/>
      <c r="O52" s="353"/>
      <c r="P52" s="376"/>
      <c r="Q52" s="353"/>
      <c r="R52" s="353"/>
      <c r="S52" s="354"/>
      <c r="T52" s="171"/>
      <c r="U52" s="186"/>
      <c r="V52" s="183"/>
      <c r="W52" s="183"/>
      <c r="X52" s="185"/>
      <c r="Y52" s="148"/>
    </row>
    <row r="53" spans="2:28" s="155" customFormat="1" ht="18.75" customHeight="1">
      <c r="B53" s="150"/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169"/>
      <c r="O53" s="170"/>
      <c r="P53" s="355"/>
      <c r="Q53" s="355"/>
      <c r="R53" s="355"/>
      <c r="S53" s="355"/>
      <c r="T53" s="151"/>
      <c r="U53" s="152"/>
      <c r="V53" s="152"/>
      <c r="W53" s="152"/>
      <c r="X53" s="153"/>
      <c r="Y53" s="154"/>
    </row>
    <row r="54" spans="2:28" s="180" customFormat="1" ht="18.75" customHeight="1">
      <c r="B54" s="138"/>
      <c r="C54" s="320"/>
      <c r="D54" s="320"/>
      <c r="E54" s="320"/>
      <c r="F54" s="319"/>
      <c r="G54" s="319"/>
      <c r="H54" s="321"/>
      <c r="I54" s="321"/>
      <c r="J54" s="321"/>
      <c r="K54" s="319"/>
      <c r="L54" s="319"/>
      <c r="M54" s="319"/>
      <c r="N54" s="319"/>
      <c r="O54" s="319"/>
      <c r="P54" s="319"/>
      <c r="Q54" s="318"/>
      <c r="R54" s="318"/>
      <c r="S54" s="318"/>
      <c r="T54" s="158"/>
      <c r="U54" s="181"/>
      <c r="V54" s="181"/>
      <c r="W54" s="181"/>
      <c r="X54" s="182"/>
      <c r="Y54" s="179"/>
      <c r="Z54" s="141"/>
      <c r="AA54" s="141"/>
      <c r="AB54" s="142"/>
    </row>
    <row r="55" spans="2:28" s="135" customFormat="1" ht="18.75" customHeight="1">
      <c r="B55" s="146"/>
      <c r="C55" s="366"/>
      <c r="D55" s="367"/>
      <c r="E55" s="367"/>
      <c r="F55" s="368"/>
      <c r="G55" s="369"/>
      <c r="H55" s="369"/>
      <c r="I55" s="370"/>
      <c r="J55" s="369"/>
      <c r="K55" s="369"/>
      <c r="L55" s="333"/>
      <c r="M55" s="371"/>
      <c r="N55" s="371"/>
      <c r="O55" s="333"/>
      <c r="P55" s="333"/>
      <c r="Q55" s="333"/>
      <c r="R55" s="333"/>
      <c r="S55" s="333"/>
      <c r="T55" s="143"/>
      <c r="U55" s="183"/>
      <c r="V55" s="183"/>
      <c r="W55" s="183"/>
      <c r="X55" s="184"/>
      <c r="Y55" s="140"/>
      <c r="Z55" s="144"/>
      <c r="AA55" s="144"/>
      <c r="AB55" s="145"/>
    </row>
    <row r="56" spans="2:28" s="149" customFormat="1" ht="18.75" customHeight="1">
      <c r="B56" s="147"/>
      <c r="C56" s="377"/>
      <c r="D56" s="338"/>
      <c r="E56" s="191"/>
      <c r="F56" s="191"/>
      <c r="G56" s="378"/>
      <c r="H56" s="379"/>
      <c r="I56" s="334"/>
      <c r="J56" s="330"/>
      <c r="K56" s="329"/>
      <c r="L56" s="331"/>
      <c r="M56" s="331"/>
      <c r="N56" s="328"/>
      <c r="O56" s="332"/>
      <c r="P56" s="332"/>
      <c r="Q56" s="333"/>
      <c r="R56" s="333"/>
      <c r="S56" s="333"/>
      <c r="T56" s="143"/>
      <c r="U56" s="183"/>
      <c r="V56" s="183"/>
      <c r="W56" s="183"/>
      <c r="X56" s="184"/>
      <c r="Y56" s="148"/>
      <c r="Z56" s="176"/>
      <c r="AA56" s="177"/>
    </row>
    <row r="57" spans="2:28" s="149" customFormat="1" ht="18.75" customHeight="1">
      <c r="B57" s="173"/>
      <c r="C57" s="332"/>
      <c r="D57" s="330"/>
      <c r="E57" s="192"/>
      <c r="F57" s="192"/>
      <c r="G57" s="329"/>
      <c r="H57" s="330"/>
      <c r="I57" s="330"/>
      <c r="J57" s="330"/>
      <c r="K57" s="330"/>
      <c r="L57" s="332"/>
      <c r="M57" s="335"/>
      <c r="N57" s="335"/>
      <c r="O57" s="333"/>
      <c r="P57" s="333"/>
      <c r="Q57" s="333"/>
      <c r="R57" s="333"/>
      <c r="S57" s="333"/>
      <c r="T57" s="143"/>
      <c r="U57" s="183"/>
      <c r="V57" s="183"/>
      <c r="W57" s="183"/>
      <c r="X57" s="184"/>
      <c r="Y57" s="148"/>
      <c r="Z57" s="174"/>
    </row>
    <row r="58" spans="2:28" s="149" customFormat="1" ht="18.75" customHeight="1">
      <c r="B58" s="173"/>
      <c r="C58" s="333"/>
      <c r="D58" s="330"/>
      <c r="E58" s="191"/>
      <c r="F58" s="191"/>
      <c r="G58" s="329"/>
      <c r="H58" s="330"/>
      <c r="I58" s="330"/>
      <c r="J58" s="330"/>
      <c r="K58" s="330"/>
      <c r="L58" s="332"/>
      <c r="M58" s="335"/>
      <c r="N58" s="335"/>
      <c r="O58" s="333"/>
      <c r="P58" s="333"/>
      <c r="Q58" s="333"/>
      <c r="R58" s="333"/>
      <c r="S58" s="333"/>
      <c r="T58" s="143"/>
      <c r="U58" s="183"/>
      <c r="V58" s="183"/>
      <c r="W58" s="183"/>
      <c r="X58" s="184"/>
      <c r="Y58" s="148"/>
      <c r="Z58" s="175"/>
    </row>
    <row r="59" spans="2:28" s="149" customFormat="1" ht="18.75" customHeight="1">
      <c r="B59" s="173"/>
      <c r="C59" s="332"/>
      <c r="D59" s="330"/>
      <c r="E59" s="330"/>
      <c r="F59" s="330"/>
      <c r="G59" s="330"/>
      <c r="H59" s="330"/>
      <c r="I59" s="330"/>
      <c r="J59" s="330"/>
      <c r="K59" s="330"/>
      <c r="L59" s="332"/>
      <c r="M59" s="332"/>
      <c r="N59" s="332"/>
      <c r="O59" s="333"/>
      <c r="P59" s="333"/>
      <c r="Q59" s="333"/>
      <c r="R59" s="333"/>
      <c r="S59" s="333"/>
      <c r="T59" s="143"/>
      <c r="U59" s="183"/>
      <c r="V59" s="183"/>
      <c r="W59" s="183"/>
      <c r="X59" s="184"/>
      <c r="Y59" s="148"/>
    </row>
    <row r="60" spans="2:28" s="149" customFormat="1" ht="18.75" customHeight="1">
      <c r="B60" s="173"/>
      <c r="C60" s="333"/>
      <c r="D60" s="338"/>
      <c r="E60" s="334"/>
      <c r="F60" s="380"/>
      <c r="G60" s="334"/>
      <c r="H60" s="344"/>
      <c r="I60" s="381"/>
      <c r="J60" s="344"/>
      <c r="K60" s="381"/>
      <c r="L60" s="342"/>
      <c r="M60" s="341"/>
      <c r="N60" s="340"/>
      <c r="O60" s="342"/>
      <c r="P60" s="343"/>
      <c r="Q60" s="333"/>
      <c r="R60" s="333"/>
      <c r="S60" s="333"/>
      <c r="T60" s="143"/>
      <c r="U60" s="183"/>
      <c r="V60" s="183"/>
      <c r="W60" s="183"/>
      <c r="X60" s="184"/>
      <c r="Y60" s="148"/>
    </row>
    <row r="61" spans="2:28" s="149" customFormat="1" ht="18.75" customHeight="1">
      <c r="B61" s="173"/>
      <c r="C61" s="332"/>
      <c r="D61" s="330"/>
      <c r="E61" s="330"/>
      <c r="F61" s="330"/>
      <c r="G61" s="330"/>
      <c r="H61" s="330"/>
      <c r="I61" s="346"/>
      <c r="J61" s="346"/>
      <c r="K61" s="334"/>
      <c r="L61" s="332"/>
      <c r="M61" s="332"/>
      <c r="N61" s="373"/>
      <c r="O61" s="349"/>
      <c r="P61" s="333"/>
      <c r="Q61" s="333"/>
      <c r="R61" s="333"/>
      <c r="S61" s="333"/>
      <c r="T61" s="143"/>
      <c r="U61" s="183"/>
      <c r="V61" s="183"/>
      <c r="W61" s="183"/>
      <c r="X61" s="184"/>
      <c r="Y61" s="148"/>
    </row>
    <row r="62" spans="2:28" s="149" customFormat="1" ht="18.75" customHeight="1">
      <c r="B62" s="173"/>
      <c r="C62" s="332"/>
      <c r="D62" s="330"/>
      <c r="E62" s="330"/>
      <c r="F62" s="330"/>
      <c r="G62" s="339"/>
      <c r="H62" s="350"/>
      <c r="I62" s="350"/>
      <c r="J62" s="374"/>
      <c r="K62" s="334"/>
      <c r="L62" s="328"/>
      <c r="M62" s="332"/>
      <c r="N62" s="332"/>
      <c r="O62" s="333"/>
      <c r="P62" s="333"/>
      <c r="Q62" s="333"/>
      <c r="R62" s="333"/>
      <c r="S62" s="333"/>
      <c r="T62" s="143"/>
      <c r="U62" s="183"/>
      <c r="V62" s="183"/>
      <c r="W62" s="183"/>
      <c r="X62" s="184"/>
      <c r="Y62" s="148"/>
    </row>
  </sheetData>
  <mergeCells count="44">
    <mergeCell ref="M11:N11"/>
    <mergeCell ref="P11:Q11"/>
    <mergeCell ref="H19:I19"/>
    <mergeCell ref="H21:I21"/>
    <mergeCell ref="H23:I23"/>
    <mergeCell ref="K19:L19"/>
    <mergeCell ref="K21:L21"/>
    <mergeCell ref="K23:L23"/>
    <mergeCell ref="O31:P31"/>
    <mergeCell ref="O30:P30"/>
    <mergeCell ref="H26:I26"/>
    <mergeCell ref="H28:I28"/>
    <mergeCell ref="H30:I30"/>
    <mergeCell ref="O26:P26"/>
    <mergeCell ref="O28:P28"/>
    <mergeCell ref="D5:E5"/>
    <mergeCell ref="B1:X2"/>
    <mergeCell ref="B3:S3"/>
    <mergeCell ref="N14:O14"/>
    <mergeCell ref="S11:T11"/>
    <mergeCell ref="C19:D19"/>
    <mergeCell ref="C21:D21"/>
    <mergeCell ref="C23:D23"/>
    <mergeCell ref="E19:F19"/>
    <mergeCell ref="E21:F21"/>
    <mergeCell ref="E23:F23"/>
    <mergeCell ref="D41:E41"/>
    <mergeCell ref="D43:E43"/>
    <mergeCell ref="I43:J43"/>
    <mergeCell ref="D45:E45"/>
    <mergeCell ref="I45:J45"/>
    <mergeCell ref="F32:G32"/>
    <mergeCell ref="O32:P32"/>
    <mergeCell ref="G4:H4"/>
    <mergeCell ref="H62:I62"/>
    <mergeCell ref="E35:F35"/>
    <mergeCell ref="E36:F36"/>
    <mergeCell ref="H36:J36"/>
    <mergeCell ref="E37:F37"/>
    <mergeCell ref="I39:J39"/>
    <mergeCell ref="E26:F26"/>
    <mergeCell ref="E28:F28"/>
    <mergeCell ref="E30:F30"/>
    <mergeCell ref="O21:P21"/>
  </mergeCells>
  <phoneticPr fontId="100" type="noConversion"/>
  <pageMargins left="0.23" right="3.937007874015748E-2" top="0.44" bottom="0.59055118110236227" header="0.23" footer="0.51181102362204722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I22"/>
  <sheetViews>
    <sheetView zoomScale="115" zoomScaleNormal="115" workbookViewId="0">
      <selection activeCell="C15" sqref="C15"/>
    </sheetView>
  </sheetViews>
  <sheetFormatPr defaultRowHeight="12.75"/>
  <cols>
    <col min="1" max="1" width="6.25" style="2" customWidth="1"/>
    <col min="2" max="2" width="27" style="2" customWidth="1"/>
    <col min="3" max="3" width="22.875" style="2" customWidth="1"/>
    <col min="4" max="4" width="9" style="2" customWidth="1"/>
    <col min="5" max="8" width="15.75" style="2" customWidth="1"/>
    <col min="9" max="138" width="9" style="2"/>
    <col min="139" max="139" width="0.625" style="2" customWidth="1"/>
    <col min="140" max="140" width="6.25" style="2" customWidth="1"/>
    <col min="141" max="141" width="27" style="2" customWidth="1"/>
    <col min="142" max="142" width="24.75" style="2" customWidth="1"/>
    <col min="143" max="143" width="9" style="2" customWidth="1"/>
    <col min="144" max="147" width="16.875" style="2" customWidth="1"/>
    <col min="148" max="16384" width="9" style="2"/>
  </cols>
  <sheetData>
    <row r="1" spans="1:9" ht="24.95" customHeight="1">
      <c r="A1" s="284" t="s">
        <v>22</v>
      </c>
      <c r="B1" s="284"/>
      <c r="C1" s="284"/>
      <c r="D1" s="284"/>
      <c r="E1" s="284"/>
      <c r="F1" s="284"/>
      <c r="G1" s="284"/>
      <c r="H1" s="284"/>
      <c r="I1" s="284"/>
    </row>
    <row r="2" spans="1:9" ht="9.9499999999999993" customHeight="1">
      <c r="A2" s="285"/>
      <c r="B2" s="285"/>
      <c r="C2" s="285"/>
      <c r="D2" s="285"/>
      <c r="E2" s="285"/>
      <c r="F2" s="285"/>
      <c r="G2" s="285"/>
      <c r="H2" s="285"/>
      <c r="I2" s="285"/>
    </row>
    <row r="3" spans="1:9" ht="30.75" customHeight="1">
      <c r="A3" s="54" t="s">
        <v>8</v>
      </c>
      <c r="B3" s="54" t="s">
        <v>0</v>
      </c>
      <c r="C3" s="54" t="s">
        <v>1</v>
      </c>
      <c r="D3" s="54" t="s">
        <v>2</v>
      </c>
      <c r="E3" s="54" t="s">
        <v>3</v>
      </c>
      <c r="F3" s="54" t="s">
        <v>18</v>
      </c>
      <c r="G3" s="54" t="s">
        <v>19</v>
      </c>
      <c r="H3" s="54" t="s">
        <v>4</v>
      </c>
      <c r="I3" s="54" t="s">
        <v>63</v>
      </c>
    </row>
    <row r="4" spans="1:9" ht="26.25" customHeight="1">
      <c r="A4" s="42">
        <v>1</v>
      </c>
      <c r="B4" s="43" t="str">
        <f>기계경비!B4</f>
        <v>불도저(무한궤도)</v>
      </c>
      <c r="C4" s="43" t="str">
        <f>기계경비!C4</f>
        <v xml:space="preserve">32 TON </v>
      </c>
      <c r="D4" s="42" t="s">
        <v>62</v>
      </c>
      <c r="E4" s="55">
        <f>SUM(F4:H4)</f>
        <v>167102</v>
      </c>
      <c r="F4" s="56">
        <f>기계경비!AA4</f>
        <v>57077</v>
      </c>
      <c r="G4" s="56">
        <f>기계경비!AB4</f>
        <v>63600</v>
      </c>
      <c r="H4" s="56">
        <f>기계경비!AC4</f>
        <v>46425</v>
      </c>
      <c r="I4" s="65"/>
    </row>
    <row r="5" spans="1:9" ht="26.25" customHeight="1">
      <c r="A5" s="42"/>
      <c r="B5" s="43"/>
      <c r="C5" s="43"/>
      <c r="D5" s="42"/>
      <c r="E5" s="55"/>
      <c r="F5" s="56"/>
      <c r="G5" s="56"/>
      <c r="H5" s="56"/>
      <c r="I5" s="65"/>
    </row>
    <row r="6" spans="1:9" ht="26.25" customHeight="1">
      <c r="A6" s="42"/>
      <c r="B6" s="43"/>
      <c r="C6" s="43"/>
      <c r="D6" s="42"/>
      <c r="E6" s="55"/>
      <c r="F6" s="56"/>
      <c r="G6" s="56"/>
      <c r="H6" s="56"/>
      <c r="I6" s="65"/>
    </row>
    <row r="7" spans="1:9" ht="26.25" customHeight="1">
      <c r="A7" s="42"/>
      <c r="B7" s="43"/>
      <c r="C7" s="43"/>
      <c r="D7" s="42"/>
      <c r="E7" s="55"/>
      <c r="F7" s="56"/>
      <c r="G7" s="56"/>
      <c r="H7" s="56"/>
      <c r="I7" s="66"/>
    </row>
    <row r="8" spans="1:9" ht="26.25" customHeight="1">
      <c r="A8" s="42"/>
      <c r="B8" s="42"/>
      <c r="C8" s="42"/>
      <c r="D8" s="42"/>
      <c r="E8" s="44"/>
      <c r="F8" s="44"/>
      <c r="G8" s="44"/>
      <c r="H8" s="44"/>
      <c r="I8" s="45"/>
    </row>
    <row r="9" spans="1:9" ht="26.25" customHeight="1">
      <c r="A9" s="42"/>
      <c r="B9" s="42"/>
      <c r="C9" s="46"/>
      <c r="D9" s="42"/>
      <c r="E9" s="44"/>
      <c r="F9" s="44"/>
      <c r="G9" s="44"/>
      <c r="H9" s="44"/>
      <c r="I9" s="45"/>
    </row>
    <row r="10" spans="1:9" ht="26.25" customHeight="1">
      <c r="A10" s="42"/>
      <c r="B10" s="42"/>
      <c r="C10" s="42"/>
      <c r="D10" s="42"/>
      <c r="E10" s="44"/>
      <c r="F10" s="44"/>
      <c r="G10" s="44"/>
      <c r="H10" s="44"/>
      <c r="I10" s="45"/>
    </row>
    <row r="11" spans="1:9" ht="26.25" customHeight="1">
      <c r="A11" s="42"/>
      <c r="B11" s="42"/>
      <c r="C11" s="42"/>
      <c r="D11" s="42"/>
      <c r="E11" s="44"/>
      <c r="F11" s="44"/>
      <c r="G11" s="44"/>
      <c r="H11" s="44"/>
      <c r="I11" s="45"/>
    </row>
    <row r="12" spans="1:9" ht="26.25" customHeight="1">
      <c r="A12" s="42"/>
      <c r="B12" s="42"/>
      <c r="C12" s="42"/>
      <c r="D12" s="42"/>
      <c r="E12" s="44"/>
      <c r="F12" s="44"/>
      <c r="G12" s="44"/>
      <c r="H12" s="44"/>
      <c r="I12" s="45"/>
    </row>
    <row r="13" spans="1:9" ht="26.25" customHeight="1">
      <c r="A13" s="50"/>
      <c r="B13" s="1"/>
      <c r="C13" s="1"/>
      <c r="D13" s="1"/>
      <c r="E13" s="51"/>
      <c r="F13" s="51"/>
      <c r="G13" s="51"/>
      <c r="H13" s="51"/>
      <c r="I13" s="45"/>
    </row>
    <row r="14" spans="1:9" ht="26.25" customHeight="1">
      <c r="A14" s="47"/>
      <c r="B14" s="1"/>
      <c r="C14" s="1"/>
      <c r="D14" s="1"/>
      <c r="E14" s="49"/>
      <c r="F14" s="48"/>
      <c r="G14" s="48"/>
      <c r="H14" s="49"/>
      <c r="I14" s="45"/>
    </row>
    <row r="15" spans="1:9" ht="26.25" customHeight="1">
      <c r="A15" s="50"/>
      <c r="B15" s="1"/>
      <c r="C15" s="1"/>
      <c r="D15" s="1"/>
      <c r="E15" s="51"/>
      <c r="F15" s="51"/>
      <c r="G15" s="51"/>
      <c r="H15" s="51"/>
      <c r="I15" s="45"/>
    </row>
    <row r="16" spans="1:9" ht="26.25" customHeight="1">
      <c r="A16" s="47"/>
      <c r="B16" s="1"/>
      <c r="C16" s="1"/>
      <c r="D16" s="1"/>
      <c r="E16" s="49"/>
      <c r="F16" s="48"/>
      <c r="G16" s="48"/>
      <c r="H16" s="49"/>
      <c r="I16" s="45"/>
    </row>
    <row r="17" spans="1:9" ht="26.25" customHeight="1">
      <c r="A17" s="50"/>
      <c r="B17" s="1"/>
      <c r="C17" s="1"/>
      <c r="D17" s="1"/>
      <c r="E17" s="51"/>
      <c r="F17" s="51"/>
      <c r="G17" s="51"/>
      <c r="H17" s="51"/>
      <c r="I17" s="45"/>
    </row>
    <row r="18" spans="1:9" ht="26.25" customHeight="1">
      <c r="A18" s="47"/>
      <c r="B18" s="1"/>
      <c r="C18" s="1"/>
      <c r="D18" s="1"/>
      <c r="E18" s="49"/>
      <c r="F18" s="48"/>
      <c r="G18" s="48"/>
      <c r="H18" s="49"/>
      <c r="I18" s="45"/>
    </row>
    <row r="19" spans="1:9" ht="26.25" customHeight="1">
      <c r="A19" s="50"/>
      <c r="B19" s="1"/>
      <c r="C19" s="1"/>
      <c r="D19" s="1"/>
      <c r="E19" s="51"/>
      <c r="F19" s="51"/>
      <c r="G19" s="51"/>
      <c r="H19" s="51"/>
      <c r="I19" s="45"/>
    </row>
    <row r="20" spans="1:9" ht="26.25" customHeight="1">
      <c r="A20" s="47"/>
      <c r="B20" s="1"/>
      <c r="C20" s="1"/>
      <c r="D20" s="1"/>
      <c r="E20" s="49"/>
      <c r="F20" s="48"/>
      <c r="G20" s="48"/>
      <c r="H20" s="49"/>
      <c r="I20" s="45"/>
    </row>
    <row r="21" spans="1:9" ht="26.25" customHeight="1">
      <c r="A21" s="52"/>
      <c r="B21" s="52"/>
      <c r="C21" s="52"/>
      <c r="D21" s="52"/>
      <c r="E21" s="52"/>
      <c r="F21" s="52"/>
      <c r="G21" s="52"/>
      <c r="H21" s="52"/>
      <c r="I21" s="52"/>
    </row>
    <row r="22" spans="1:9" ht="26.25" customHeight="1"/>
  </sheetData>
  <mergeCells count="1">
    <mergeCell ref="A1:I2"/>
  </mergeCells>
  <phoneticPr fontId="2" type="noConversion"/>
  <printOptions horizontalCentered="1"/>
  <pageMargins left="0.47244094488188981" right="0.47244094488188981" top="0.59055118110236227" bottom="0.59055118110236227" header="0" footer="0"/>
  <pageSetup paperSize="9" scale="93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D55"/>
  <sheetViews>
    <sheetView view="pageBreakPreview" zoomScale="115" zoomScaleNormal="70" zoomScaleSheetLayoutView="115" workbookViewId="0">
      <selection activeCell="AH15" sqref="AH15"/>
    </sheetView>
  </sheetViews>
  <sheetFormatPr defaultRowHeight="12.75"/>
  <cols>
    <col min="1" max="1" width="3.375" style="34" customWidth="1"/>
    <col min="2" max="2" width="27.875" style="34" customWidth="1"/>
    <col min="3" max="3" width="17.625" style="34" customWidth="1"/>
    <col min="4" max="25" width="2.375" style="34" customWidth="1"/>
    <col min="26" max="29" width="11.125" style="34" customWidth="1"/>
    <col min="30" max="30" width="9.5" style="34" customWidth="1"/>
    <col min="31" max="16384" width="9" style="34"/>
  </cols>
  <sheetData>
    <row r="1" spans="1:30" ht="24.95" customHeight="1">
      <c r="A1" s="292" t="s">
        <v>14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</row>
    <row r="2" spans="1:30" ht="9.9499999999999993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</row>
    <row r="3" spans="1:30" ht="30.75" customHeight="1">
      <c r="A3" s="61" t="s">
        <v>72</v>
      </c>
      <c r="B3" s="62" t="s">
        <v>15</v>
      </c>
      <c r="C3" s="57" t="s">
        <v>16</v>
      </c>
      <c r="D3" s="293" t="s">
        <v>17</v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5"/>
      <c r="Z3" s="58" t="s">
        <v>3</v>
      </c>
      <c r="AA3" s="59" t="s">
        <v>18</v>
      </c>
      <c r="AB3" s="59" t="s">
        <v>19</v>
      </c>
      <c r="AC3" s="59" t="s">
        <v>4</v>
      </c>
      <c r="AD3" s="60" t="s">
        <v>12</v>
      </c>
    </row>
    <row r="4" spans="1:30" s="38" customFormat="1" ht="19.7" customHeight="1">
      <c r="A4" s="64" t="s">
        <v>73</v>
      </c>
      <c r="B4" s="70" t="s">
        <v>90</v>
      </c>
      <c r="C4" s="70" t="s">
        <v>119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195">
        <f>AA4+AB4+AC4</f>
        <v>167102</v>
      </c>
      <c r="AA4" s="40">
        <f>SUM(AA5:AA8)</f>
        <v>57077</v>
      </c>
      <c r="AB4" s="40">
        <f>SUM(AB5:AB8)</f>
        <v>63600</v>
      </c>
      <c r="AC4" s="40">
        <f>SUM(AC5:AC8)</f>
        <v>46425</v>
      </c>
      <c r="AD4" s="41"/>
    </row>
    <row r="5" spans="1:30" s="244" customFormat="1" ht="19.7" customHeight="1">
      <c r="A5" s="240"/>
      <c r="B5" s="70" t="s">
        <v>90</v>
      </c>
      <c r="C5" s="194" t="s">
        <v>118</v>
      </c>
      <c r="D5" s="298">
        <v>256354000</v>
      </c>
      <c r="E5" s="298"/>
      <c r="F5" s="298"/>
      <c r="G5" s="298"/>
      <c r="H5" s="298"/>
      <c r="I5" s="298" t="s">
        <v>33</v>
      </c>
      <c r="J5" s="298"/>
      <c r="K5" s="298">
        <v>1811</v>
      </c>
      <c r="L5" s="298"/>
      <c r="M5" s="298"/>
      <c r="N5" s="196" t="s">
        <v>34</v>
      </c>
      <c r="O5" s="298" t="s">
        <v>35</v>
      </c>
      <c r="P5" s="298"/>
      <c r="Q5" s="298"/>
      <c r="R5" s="196"/>
      <c r="S5" s="196"/>
      <c r="T5" s="196"/>
      <c r="U5" s="196"/>
      <c r="V5" s="196"/>
      <c r="W5" s="196"/>
      <c r="X5" s="196"/>
      <c r="Y5" s="196"/>
      <c r="Z5" s="241">
        <f>AA5+AB5+AC5</f>
        <v>46425</v>
      </c>
      <c r="AA5" s="242"/>
      <c r="AB5" s="242"/>
      <c r="AC5" s="242">
        <f>TRUNC(D5*K5*0.0000001,0)</f>
        <v>46425</v>
      </c>
      <c r="AD5" s="243"/>
    </row>
    <row r="6" spans="1:30" s="32" customFormat="1" ht="19.7" customHeight="1">
      <c r="A6" s="63"/>
      <c r="B6" s="33" t="s">
        <v>42</v>
      </c>
      <c r="C6" s="33" t="s">
        <v>7</v>
      </c>
      <c r="D6" s="296">
        <v>41.6</v>
      </c>
      <c r="E6" s="297"/>
      <c r="F6" s="297"/>
      <c r="G6" s="297"/>
      <c r="H6" s="53" t="s">
        <v>20</v>
      </c>
      <c r="I6" s="53" t="s">
        <v>34</v>
      </c>
      <c r="J6" s="297">
        <f>'기계경비적용기준(하반기적용)'!K7</f>
        <v>1318</v>
      </c>
      <c r="K6" s="297"/>
      <c r="L6" s="297"/>
      <c r="M6" s="297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35">
        <f>AA6+AB6+AC6</f>
        <v>54828</v>
      </c>
      <c r="AA6" s="36"/>
      <c r="AB6" s="36">
        <f>TRUNC(D6*J6,0)</f>
        <v>54828</v>
      </c>
      <c r="AC6" s="36"/>
      <c r="AD6" s="37" t="s">
        <v>7</v>
      </c>
    </row>
    <row r="7" spans="1:30" s="32" customFormat="1" ht="19.7" customHeight="1">
      <c r="A7" s="63"/>
      <c r="B7" s="33" t="s">
        <v>36</v>
      </c>
      <c r="C7" s="33" t="s">
        <v>37</v>
      </c>
      <c r="D7" s="296">
        <v>16</v>
      </c>
      <c r="E7" s="297"/>
      <c r="F7" s="297"/>
      <c r="G7" s="297"/>
      <c r="H7" s="53" t="s">
        <v>38</v>
      </c>
      <c r="I7" s="53" t="s">
        <v>34</v>
      </c>
      <c r="J7" s="297">
        <f>AB6</f>
        <v>54828</v>
      </c>
      <c r="K7" s="297"/>
      <c r="L7" s="297"/>
      <c r="M7" s="297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35">
        <f>AA7+AB7+AC7</f>
        <v>8772</v>
      </c>
      <c r="AA7" s="36"/>
      <c r="AB7" s="36">
        <f>TRUNC(D7/100*J7,0)</f>
        <v>8772</v>
      </c>
      <c r="AC7" s="36"/>
      <c r="AD7" s="37" t="s">
        <v>7</v>
      </c>
    </row>
    <row r="8" spans="1:30" s="32" customFormat="1" ht="19.7" customHeight="1">
      <c r="A8" s="63"/>
      <c r="B8" s="33" t="s">
        <v>39</v>
      </c>
      <c r="C8" s="33" t="s">
        <v>7</v>
      </c>
      <c r="D8" s="299">
        <v>1</v>
      </c>
      <c r="E8" s="297"/>
      <c r="F8" s="297"/>
      <c r="G8" s="53" t="s">
        <v>13</v>
      </c>
      <c r="H8" s="53" t="s">
        <v>34</v>
      </c>
      <c r="I8" s="300">
        <f>'노임단가(하반기변경)'!F4</f>
        <v>273971</v>
      </c>
      <c r="J8" s="301"/>
      <c r="K8" s="301"/>
      <c r="L8" s="301"/>
      <c r="M8" s="53" t="s">
        <v>34</v>
      </c>
      <c r="N8" s="298" t="s">
        <v>81</v>
      </c>
      <c r="O8" s="297"/>
      <c r="P8" s="297"/>
      <c r="Q8" s="297"/>
      <c r="R8" s="297"/>
      <c r="S8" s="297"/>
      <c r="T8" s="297"/>
      <c r="U8" s="297"/>
      <c r="V8" s="297"/>
      <c r="W8" s="53"/>
      <c r="X8" s="53"/>
      <c r="Y8" s="53"/>
      <c r="Z8" s="35">
        <f>AA8+AB8+AC8</f>
        <v>57077</v>
      </c>
      <c r="AA8" s="36">
        <f>TRUNC(D8*I8*'기계경비적용기준(하반기적용)'!E21,0)</f>
        <v>57077</v>
      </c>
      <c r="AB8" s="36"/>
      <c r="AC8" s="36"/>
      <c r="AD8" s="37" t="s">
        <v>7</v>
      </c>
    </row>
    <row r="9" spans="1:30" s="32" customFormat="1" ht="19.7" customHeight="1">
      <c r="A9" s="197"/>
      <c r="B9" s="198"/>
      <c r="C9" s="198"/>
      <c r="D9" s="199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1"/>
      <c r="AA9" s="202"/>
      <c r="AB9" s="202"/>
      <c r="AC9" s="202"/>
      <c r="AD9" s="203"/>
    </row>
    <row r="10" spans="1:30" s="32" customFormat="1" ht="19.7" customHeight="1">
      <c r="A10" s="204"/>
      <c r="B10" s="205"/>
      <c r="C10" s="205"/>
      <c r="D10" s="206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8"/>
      <c r="AA10" s="209"/>
      <c r="AB10" s="209"/>
      <c r="AC10" s="209"/>
      <c r="AD10" s="210"/>
    </row>
    <row r="11" spans="1:30" s="38" customFormat="1" ht="19.7" customHeight="1">
      <c r="A11" s="211"/>
      <c r="B11" s="212"/>
      <c r="C11" s="212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4"/>
      <c r="AA11" s="215"/>
      <c r="AB11" s="215"/>
      <c r="AC11" s="215"/>
      <c r="AD11" s="216"/>
    </row>
    <row r="12" spans="1:30" s="32" customFormat="1" ht="19.7" customHeight="1">
      <c r="A12" s="204"/>
      <c r="B12" s="217"/>
      <c r="C12" s="217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18"/>
      <c r="O12" s="286"/>
      <c r="P12" s="286"/>
      <c r="Q12" s="286"/>
      <c r="R12" s="218"/>
      <c r="S12" s="218"/>
      <c r="T12" s="218"/>
      <c r="U12" s="218"/>
      <c r="V12" s="218"/>
      <c r="W12" s="218"/>
      <c r="X12" s="218"/>
      <c r="Y12" s="218"/>
      <c r="Z12" s="219"/>
      <c r="AA12" s="220"/>
      <c r="AB12" s="220"/>
      <c r="AC12" s="220"/>
      <c r="AD12" s="221"/>
    </row>
    <row r="13" spans="1:30" s="32" customFormat="1" ht="19.7" customHeight="1">
      <c r="A13" s="204"/>
      <c r="B13" s="217"/>
      <c r="C13" s="217"/>
      <c r="D13" s="287"/>
      <c r="E13" s="286"/>
      <c r="F13" s="286"/>
      <c r="G13" s="286"/>
      <c r="H13" s="218"/>
      <c r="I13" s="218"/>
      <c r="J13" s="286"/>
      <c r="K13" s="286"/>
      <c r="L13" s="286"/>
      <c r="M13" s="286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9"/>
      <c r="AA13" s="220"/>
      <c r="AB13" s="220"/>
      <c r="AC13" s="220"/>
      <c r="AD13" s="221"/>
    </row>
    <row r="14" spans="1:30" s="32" customFormat="1" ht="19.7" customHeight="1">
      <c r="A14" s="204"/>
      <c r="B14" s="217"/>
      <c r="C14" s="217"/>
      <c r="D14" s="287"/>
      <c r="E14" s="286"/>
      <c r="F14" s="286"/>
      <c r="G14" s="286"/>
      <c r="H14" s="218"/>
      <c r="I14" s="218"/>
      <c r="J14" s="286"/>
      <c r="K14" s="286"/>
      <c r="L14" s="286"/>
      <c r="M14" s="286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9"/>
      <c r="AA14" s="220"/>
      <c r="AB14" s="220"/>
      <c r="AC14" s="220"/>
      <c r="AD14" s="221"/>
    </row>
    <row r="15" spans="1:30" s="32" customFormat="1" ht="19.7" customHeight="1">
      <c r="A15" s="204"/>
      <c r="B15" s="217"/>
      <c r="C15" s="217"/>
      <c r="D15" s="288"/>
      <c r="E15" s="286"/>
      <c r="F15" s="286"/>
      <c r="G15" s="218"/>
      <c r="H15" s="218"/>
      <c r="I15" s="286"/>
      <c r="J15" s="286"/>
      <c r="K15" s="286"/>
      <c r="L15" s="286"/>
      <c r="M15" s="218"/>
      <c r="N15" s="286"/>
      <c r="O15" s="286"/>
      <c r="P15" s="286"/>
      <c r="Q15" s="286"/>
      <c r="R15" s="286"/>
      <c r="S15" s="286"/>
      <c r="T15" s="286"/>
      <c r="U15" s="286"/>
      <c r="V15" s="286"/>
      <c r="W15" s="218"/>
      <c r="X15" s="218"/>
      <c r="Y15" s="218"/>
      <c r="Z15" s="219"/>
      <c r="AA15" s="209"/>
      <c r="AB15" s="220"/>
      <c r="AC15" s="220"/>
      <c r="AD15" s="221"/>
    </row>
    <row r="16" spans="1:30" s="32" customFormat="1" ht="19.7" customHeight="1">
      <c r="A16" s="204"/>
      <c r="B16" s="205"/>
      <c r="C16" s="205"/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8"/>
      <c r="AA16" s="209"/>
      <c r="AB16" s="209"/>
      <c r="AC16" s="209"/>
      <c r="AD16" s="210"/>
    </row>
    <row r="17" spans="1:30" s="32" customFormat="1" ht="19.7" customHeight="1">
      <c r="A17" s="204"/>
      <c r="B17" s="205"/>
      <c r="C17" s="205"/>
      <c r="D17" s="206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8"/>
      <c r="AA17" s="209"/>
      <c r="AB17" s="209"/>
      <c r="AC17" s="209"/>
      <c r="AD17" s="210"/>
    </row>
    <row r="18" spans="1:30" s="32" customFormat="1" ht="19.5" customHeight="1">
      <c r="A18" s="204"/>
      <c r="B18" s="205"/>
      <c r="C18" s="205"/>
      <c r="D18" s="20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8"/>
      <c r="AA18" s="209"/>
      <c r="AB18" s="209"/>
      <c r="AC18" s="209"/>
      <c r="AD18" s="210"/>
    </row>
    <row r="19" spans="1:30" s="32" customFormat="1" ht="19.5" customHeight="1">
      <c r="A19" s="204"/>
      <c r="B19" s="205"/>
      <c r="C19" s="205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8"/>
      <c r="AA19" s="209"/>
      <c r="AB19" s="209"/>
      <c r="AC19" s="209"/>
      <c r="AD19" s="210"/>
    </row>
    <row r="20" spans="1:30" s="32" customFormat="1" ht="19.5" customHeight="1">
      <c r="A20" s="204"/>
      <c r="B20" s="205"/>
      <c r="C20" s="205"/>
      <c r="D20" s="20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8"/>
      <c r="AA20" s="209"/>
      <c r="AB20" s="209"/>
      <c r="AC20" s="209"/>
      <c r="AD20" s="210"/>
    </row>
    <row r="21" spans="1:30" s="32" customFormat="1" ht="19.5" customHeight="1">
      <c r="A21" s="204"/>
      <c r="B21" s="205"/>
      <c r="C21" s="205"/>
      <c r="D21" s="206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8"/>
      <c r="AA21" s="209"/>
      <c r="AB21" s="209"/>
      <c r="AC21" s="209"/>
      <c r="AD21" s="210"/>
    </row>
    <row r="22" spans="1:30" s="32" customFormat="1" ht="19.7" customHeight="1">
      <c r="A22" s="204"/>
      <c r="B22" s="205"/>
      <c r="C22" s="205"/>
      <c r="D22" s="20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8"/>
      <c r="AA22" s="209"/>
      <c r="AB22" s="209"/>
      <c r="AC22" s="209"/>
      <c r="AD22" s="210"/>
    </row>
    <row r="23" spans="1:30" s="32" customFormat="1" ht="19.7" customHeight="1">
      <c r="A23" s="204"/>
      <c r="B23" s="205"/>
      <c r="C23" s="205"/>
      <c r="D23" s="206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22"/>
      <c r="AA23" s="206"/>
      <c r="AB23" s="206"/>
      <c r="AC23" s="206"/>
      <c r="AD23" s="223"/>
    </row>
    <row r="24" spans="1:30" s="68" customFormat="1" ht="19.7" customHeight="1">
      <c r="A24" s="224" t="s">
        <v>74</v>
      </c>
      <c r="B24" s="225" t="s">
        <v>71</v>
      </c>
      <c r="C24" s="225" t="s">
        <v>69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7">
        <f>AA24+AB24+AC24</f>
        <v>108583</v>
      </c>
      <c r="AA24" s="227">
        <f>SUM(AA25:AA28)</f>
        <v>0</v>
      </c>
      <c r="AB24" s="227">
        <f>SUM(AB25:AB28)</f>
        <v>63600</v>
      </c>
      <c r="AC24" s="227">
        <f>SUM(AC25:AC28)</f>
        <v>44983</v>
      </c>
      <c r="AD24" s="228"/>
    </row>
    <row r="25" spans="1:30" s="69" customFormat="1" ht="19.7" customHeight="1">
      <c r="A25" s="229"/>
      <c r="B25" s="230" t="s">
        <v>70</v>
      </c>
      <c r="C25" s="230" t="s">
        <v>69</v>
      </c>
      <c r="D25" s="289">
        <v>248388000</v>
      </c>
      <c r="E25" s="289"/>
      <c r="F25" s="289"/>
      <c r="G25" s="289"/>
      <c r="H25" s="289"/>
      <c r="I25" s="289" t="s">
        <v>33</v>
      </c>
      <c r="J25" s="289"/>
      <c r="K25" s="289">
        <v>1811</v>
      </c>
      <c r="L25" s="289"/>
      <c r="M25" s="289"/>
      <c r="N25" s="231" t="s">
        <v>34</v>
      </c>
      <c r="O25" s="289" t="s">
        <v>35</v>
      </c>
      <c r="P25" s="289"/>
      <c r="Q25" s="289"/>
      <c r="R25" s="231"/>
      <c r="S25" s="231"/>
      <c r="T25" s="231"/>
      <c r="U25" s="231"/>
      <c r="V25" s="231"/>
      <c r="W25" s="231"/>
      <c r="X25" s="231"/>
      <c r="Y25" s="231"/>
      <c r="Z25" s="232">
        <f>AA25+AB25+AC25</f>
        <v>44983</v>
      </c>
      <c r="AA25" s="233"/>
      <c r="AB25" s="233"/>
      <c r="AC25" s="233">
        <f>TRUNC(D25*K25*0.0000001,0)</f>
        <v>44983</v>
      </c>
      <c r="AD25" s="234"/>
    </row>
    <row r="26" spans="1:30" s="69" customFormat="1" ht="19.7" customHeight="1">
      <c r="A26" s="229"/>
      <c r="B26" s="230" t="s">
        <v>42</v>
      </c>
      <c r="C26" s="230" t="s">
        <v>7</v>
      </c>
      <c r="D26" s="290">
        <v>41.6</v>
      </c>
      <c r="E26" s="289"/>
      <c r="F26" s="289"/>
      <c r="G26" s="289"/>
      <c r="H26" s="231" t="s">
        <v>20</v>
      </c>
      <c r="I26" s="231" t="s">
        <v>34</v>
      </c>
      <c r="J26" s="289">
        <f>'기계경비적용기준(하반기적용)'!K7</f>
        <v>1318</v>
      </c>
      <c r="K26" s="289"/>
      <c r="L26" s="289"/>
      <c r="M26" s="289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2">
        <f>AA26+AB26+AC26</f>
        <v>54828</v>
      </c>
      <c r="AA26" s="233"/>
      <c r="AB26" s="233">
        <f>TRUNC(D26*J26,0)</f>
        <v>54828</v>
      </c>
      <c r="AC26" s="233"/>
      <c r="AD26" s="234" t="s">
        <v>7</v>
      </c>
    </row>
    <row r="27" spans="1:30" s="69" customFormat="1" ht="19.7" customHeight="1">
      <c r="A27" s="229"/>
      <c r="B27" s="230" t="s">
        <v>36</v>
      </c>
      <c r="C27" s="230" t="s">
        <v>37</v>
      </c>
      <c r="D27" s="290">
        <v>16</v>
      </c>
      <c r="E27" s="289"/>
      <c r="F27" s="289"/>
      <c r="G27" s="289"/>
      <c r="H27" s="231" t="s">
        <v>38</v>
      </c>
      <c r="I27" s="231" t="s">
        <v>34</v>
      </c>
      <c r="J27" s="289">
        <f>AB26</f>
        <v>54828</v>
      </c>
      <c r="K27" s="289"/>
      <c r="L27" s="289"/>
      <c r="M27" s="289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2">
        <f>AA27+AB27+AC27</f>
        <v>8772</v>
      </c>
      <c r="AA27" s="233"/>
      <c r="AB27" s="233">
        <f>TRUNC(D27/100*J27,0)</f>
        <v>8772</v>
      </c>
      <c r="AC27" s="233"/>
      <c r="AD27" s="234" t="s">
        <v>7</v>
      </c>
    </row>
    <row r="28" spans="1:30" s="69" customFormat="1" ht="19.7" customHeight="1">
      <c r="A28" s="229"/>
      <c r="B28" s="230" t="s">
        <v>39</v>
      </c>
      <c r="C28" s="230" t="s">
        <v>7</v>
      </c>
      <c r="D28" s="291">
        <v>1</v>
      </c>
      <c r="E28" s="289"/>
      <c r="F28" s="289"/>
      <c r="G28" s="231" t="s">
        <v>13</v>
      </c>
      <c r="H28" s="231" t="s">
        <v>34</v>
      </c>
      <c r="I28" s="289">
        <f>'노임단가(하반기변경)'!F22</f>
        <v>0</v>
      </c>
      <c r="J28" s="289"/>
      <c r="K28" s="289"/>
      <c r="L28" s="289"/>
      <c r="M28" s="231" t="s">
        <v>34</v>
      </c>
      <c r="N28" s="289" t="s">
        <v>21</v>
      </c>
      <c r="O28" s="289"/>
      <c r="P28" s="289"/>
      <c r="Q28" s="289"/>
      <c r="R28" s="289"/>
      <c r="S28" s="289"/>
      <c r="T28" s="289"/>
      <c r="U28" s="289"/>
      <c r="V28" s="289"/>
      <c r="W28" s="231"/>
      <c r="X28" s="231"/>
      <c r="Y28" s="231"/>
      <c r="Z28" s="232">
        <f>AA28+AB28+AC28</f>
        <v>0</v>
      </c>
      <c r="AA28" s="235">
        <f>TRUNC(D28*I28*'기계경비적용기준(하반기적용)'!E21,0)</f>
        <v>0</v>
      </c>
      <c r="AB28" s="233"/>
      <c r="AC28" s="233"/>
      <c r="AD28" s="234" t="s">
        <v>7</v>
      </c>
    </row>
    <row r="29" spans="1:30" s="69" customFormat="1" ht="19.7" customHeight="1">
      <c r="A29" s="229"/>
      <c r="B29" s="230"/>
      <c r="C29" s="230"/>
      <c r="D29" s="233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2"/>
      <c r="AA29" s="233"/>
      <c r="AB29" s="233"/>
      <c r="AC29" s="233"/>
      <c r="AD29" s="234"/>
    </row>
    <row r="30" spans="1:30" s="69" customFormat="1" ht="19.7" customHeight="1">
      <c r="A30" s="229"/>
      <c r="B30" s="230"/>
      <c r="C30" s="230"/>
      <c r="D30" s="233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2"/>
      <c r="AA30" s="233"/>
      <c r="AB30" s="233"/>
      <c r="AC30" s="233"/>
      <c r="AD30" s="234"/>
    </row>
    <row r="31" spans="1:30" s="69" customFormat="1" ht="19.7" customHeight="1">
      <c r="A31" s="229"/>
      <c r="B31" s="230"/>
      <c r="C31" s="230"/>
      <c r="D31" s="233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2"/>
      <c r="AA31" s="233"/>
      <c r="AB31" s="233"/>
      <c r="AC31" s="233"/>
      <c r="AD31" s="234"/>
    </row>
    <row r="32" spans="1:30" ht="19.7" customHeight="1">
      <c r="A32" s="236"/>
      <c r="B32" s="237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9"/>
    </row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mergeCells count="35">
    <mergeCell ref="N8:V8"/>
    <mergeCell ref="D5:H5"/>
    <mergeCell ref="I5:J5"/>
    <mergeCell ref="K5:M5"/>
    <mergeCell ref="O5:Q5"/>
    <mergeCell ref="D8:F8"/>
    <mergeCell ref="I8:L8"/>
    <mergeCell ref="A1:AD2"/>
    <mergeCell ref="D3:Y3"/>
    <mergeCell ref="D6:G6"/>
    <mergeCell ref="J6:M6"/>
    <mergeCell ref="D7:G7"/>
    <mergeCell ref="J7:M7"/>
    <mergeCell ref="N28:V28"/>
    <mergeCell ref="D25:H25"/>
    <mergeCell ref="I25:J25"/>
    <mergeCell ref="K25:M25"/>
    <mergeCell ref="O25:Q25"/>
    <mergeCell ref="D26:G26"/>
    <mergeCell ref="D27:G27"/>
    <mergeCell ref="J27:M27"/>
    <mergeCell ref="J26:M26"/>
    <mergeCell ref="D28:F28"/>
    <mergeCell ref="I28:L28"/>
    <mergeCell ref="N15:V15"/>
    <mergeCell ref="O12:Q12"/>
    <mergeCell ref="D13:G13"/>
    <mergeCell ref="J13:M13"/>
    <mergeCell ref="D14:G14"/>
    <mergeCell ref="J14:M14"/>
    <mergeCell ref="D12:H12"/>
    <mergeCell ref="I12:J12"/>
    <mergeCell ref="K12:M12"/>
    <mergeCell ref="D15:F15"/>
    <mergeCell ref="I15:L15"/>
  </mergeCells>
  <phoneticPr fontId="2" type="noConversion"/>
  <printOptions horizontalCentered="1"/>
  <pageMargins left="0.47244094488188981" right="0.47244094488188981" top="0.59055118110236227" bottom="0.39370078740157483" header="0" footer="0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B1:N31"/>
  <sheetViews>
    <sheetView zoomScaleNormal="100" workbookViewId="0">
      <selection activeCell="E29" sqref="E29"/>
    </sheetView>
  </sheetViews>
  <sheetFormatPr defaultRowHeight="12.75"/>
  <cols>
    <col min="1" max="1" width="0.625" style="4" customWidth="1"/>
    <col min="2" max="2" width="1.875" style="4" customWidth="1"/>
    <col min="3" max="3" width="9.125" style="4" customWidth="1"/>
    <col min="4" max="4" width="22.625" style="4" customWidth="1"/>
    <col min="5" max="5" width="21.875" style="4" customWidth="1"/>
    <col min="6" max="6" width="1.875" style="4" customWidth="1"/>
    <col min="7" max="7" width="3.625" style="4" customWidth="1"/>
    <col min="8" max="8" width="22.625" style="4" customWidth="1"/>
    <col min="9" max="9" width="16.875" style="4" customWidth="1"/>
    <col min="10" max="10" width="5.5" style="4" customWidth="1"/>
    <col min="11" max="11" width="14.5" style="4" customWidth="1"/>
    <col min="12" max="12" width="1.875" style="4" customWidth="1"/>
    <col min="13" max="16384" width="9" style="4"/>
  </cols>
  <sheetData>
    <row r="1" spans="2:14" ht="24.95" customHeight="1">
      <c r="B1" s="305" t="s">
        <v>23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"/>
      <c r="N1" s="3"/>
    </row>
    <row r="2" spans="2:14" ht="9.9499999999999993" customHeight="1"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2:14" ht="30" customHeight="1">
      <c r="B3" s="5"/>
      <c r="C3" s="6"/>
      <c r="D3" s="6"/>
      <c r="E3" s="6"/>
      <c r="F3" s="6"/>
      <c r="G3" s="6"/>
      <c r="H3" s="6"/>
      <c r="I3" s="6"/>
      <c r="J3" s="6"/>
      <c r="K3" s="6"/>
      <c r="L3" s="7"/>
    </row>
    <row r="4" spans="2:14" ht="16.5">
      <c r="B4" s="8"/>
      <c r="C4" s="307" t="s">
        <v>24</v>
      </c>
      <c r="D4" s="307"/>
      <c r="E4" s="307"/>
      <c r="G4" s="307" t="s">
        <v>25</v>
      </c>
      <c r="H4" s="307"/>
      <c r="I4" s="307"/>
      <c r="L4" s="9"/>
    </row>
    <row r="5" spans="2:14" ht="7.5" customHeight="1">
      <c r="B5" s="8"/>
      <c r="L5" s="9"/>
    </row>
    <row r="6" spans="2:14" ht="19.7" customHeight="1">
      <c r="B6" s="8"/>
      <c r="C6" s="10" t="s">
        <v>26</v>
      </c>
      <c r="D6" s="10" t="s">
        <v>27</v>
      </c>
      <c r="E6" s="10" t="s">
        <v>28</v>
      </c>
      <c r="F6" s="11"/>
      <c r="G6" s="10" t="s">
        <v>8</v>
      </c>
      <c r="H6" s="10" t="s">
        <v>29</v>
      </c>
      <c r="I6" s="10" t="s">
        <v>16</v>
      </c>
      <c r="J6" s="10" t="s">
        <v>2</v>
      </c>
      <c r="K6" s="10" t="s">
        <v>5</v>
      </c>
      <c r="L6" s="12"/>
    </row>
    <row r="7" spans="2:14" ht="15.95" customHeight="1">
      <c r="B7" s="8"/>
      <c r="C7" s="13" t="s">
        <v>40</v>
      </c>
      <c r="D7" s="14">
        <v>1466</v>
      </c>
      <c r="E7" s="13" t="s">
        <v>7</v>
      </c>
      <c r="F7" s="11"/>
      <c r="G7" s="15" t="s">
        <v>41</v>
      </c>
      <c r="H7" s="13" t="s">
        <v>42</v>
      </c>
      <c r="I7" s="13" t="s">
        <v>7</v>
      </c>
      <c r="J7" s="10" t="s">
        <v>20</v>
      </c>
      <c r="K7" s="16">
        <v>1318</v>
      </c>
      <c r="L7" s="12"/>
    </row>
    <row r="8" spans="2:14" ht="15.95" customHeight="1">
      <c r="B8" s="8"/>
      <c r="C8" s="13" t="s">
        <v>43</v>
      </c>
      <c r="D8" s="14">
        <v>961</v>
      </c>
      <c r="E8" s="13" t="s">
        <v>7</v>
      </c>
      <c r="F8" s="11"/>
      <c r="G8" s="15" t="s">
        <v>44</v>
      </c>
      <c r="H8" s="13" t="s">
        <v>45</v>
      </c>
      <c r="I8" s="13" t="s">
        <v>7</v>
      </c>
      <c r="J8" s="10" t="s">
        <v>20</v>
      </c>
      <c r="K8" s="16">
        <v>1421</v>
      </c>
      <c r="L8" s="12"/>
    </row>
    <row r="9" spans="2:14" ht="15.95" customHeight="1">
      <c r="B9" s="8"/>
      <c r="C9" s="13" t="s">
        <v>46</v>
      </c>
      <c r="D9" s="17"/>
      <c r="E9" s="13" t="s">
        <v>7</v>
      </c>
      <c r="F9" s="11"/>
      <c r="G9" s="17"/>
      <c r="H9" s="17"/>
      <c r="I9" s="17"/>
      <c r="J9" s="17"/>
      <c r="K9" s="17"/>
      <c r="L9" s="12"/>
    </row>
    <row r="10" spans="2:14" ht="15.95" customHeight="1">
      <c r="B10" s="8"/>
      <c r="C10" s="13" t="s">
        <v>47</v>
      </c>
      <c r="D10" s="17"/>
      <c r="E10" s="13" t="s">
        <v>7</v>
      </c>
      <c r="F10" s="11"/>
      <c r="G10" s="17"/>
      <c r="H10" s="17"/>
      <c r="I10" s="17"/>
      <c r="J10" s="17"/>
      <c r="K10" s="17"/>
      <c r="L10" s="12"/>
    </row>
    <row r="11" spans="2:14" ht="15.95" customHeight="1">
      <c r="B11" s="8"/>
      <c r="C11" s="13" t="s">
        <v>48</v>
      </c>
      <c r="D11" s="17"/>
      <c r="E11" s="13" t="s">
        <v>7</v>
      </c>
      <c r="F11" s="11"/>
      <c r="G11" s="17"/>
      <c r="H11" s="17"/>
      <c r="I11" s="17"/>
      <c r="J11" s="17"/>
      <c r="K11" s="17"/>
      <c r="L11" s="12"/>
    </row>
    <row r="12" spans="2:14" ht="15.95" customHeight="1">
      <c r="B12" s="8"/>
      <c r="C12" s="13" t="s">
        <v>7</v>
      </c>
      <c r="D12" s="17"/>
      <c r="E12" s="13" t="s">
        <v>7</v>
      </c>
      <c r="F12" s="11"/>
      <c r="G12" s="17"/>
      <c r="H12" s="17"/>
      <c r="I12" s="17"/>
      <c r="J12" s="17"/>
      <c r="K12" s="17"/>
      <c r="L12" s="12"/>
    </row>
    <row r="13" spans="2:14" ht="15.95" customHeight="1">
      <c r="B13" s="8"/>
      <c r="C13" s="17"/>
      <c r="D13" s="17"/>
      <c r="E13" s="17"/>
      <c r="F13" s="11"/>
      <c r="G13" s="17"/>
      <c r="H13" s="17"/>
      <c r="I13" s="17"/>
      <c r="J13" s="17"/>
      <c r="K13" s="17"/>
      <c r="L13" s="12"/>
    </row>
    <row r="14" spans="2:14" ht="15.95" customHeight="1">
      <c r="B14" s="8"/>
      <c r="C14" s="17"/>
      <c r="D14" s="17"/>
      <c r="E14" s="17"/>
      <c r="F14" s="11"/>
      <c r="G14" s="17"/>
      <c r="H14" s="17"/>
      <c r="I14" s="17"/>
      <c r="J14" s="17"/>
      <c r="K14" s="17"/>
      <c r="L14" s="12"/>
    </row>
    <row r="15" spans="2:14" ht="15.95" customHeight="1">
      <c r="B15" s="8"/>
      <c r="C15" s="17"/>
      <c r="D15" s="17"/>
      <c r="E15" s="17"/>
      <c r="F15" s="11"/>
      <c r="G15" s="17"/>
      <c r="H15" s="17"/>
      <c r="I15" s="17"/>
      <c r="J15" s="17"/>
      <c r="K15" s="17"/>
      <c r="L15" s="12"/>
    </row>
    <row r="16" spans="2:14" ht="15.95" customHeight="1">
      <c r="B16" s="8"/>
      <c r="C16" s="17"/>
      <c r="D16" s="17"/>
      <c r="E16" s="17"/>
      <c r="F16" s="11"/>
      <c r="G16" s="17"/>
      <c r="H16" s="17"/>
      <c r="I16" s="17"/>
      <c r="J16" s="17"/>
      <c r="K16" s="17"/>
      <c r="L16" s="12"/>
    </row>
    <row r="17" spans="2:12" ht="30" customHeight="1">
      <c r="B17" s="8"/>
      <c r="C17" s="18"/>
      <c r="D17" s="18"/>
      <c r="E17" s="18" t="s">
        <v>87</v>
      </c>
      <c r="G17" s="18"/>
      <c r="H17" s="18"/>
      <c r="I17" s="18"/>
      <c r="J17" s="18"/>
      <c r="K17" s="18"/>
      <c r="L17" s="9"/>
    </row>
    <row r="18" spans="2:12" ht="16.5">
      <c r="B18" s="8"/>
      <c r="C18" s="307" t="s">
        <v>30</v>
      </c>
      <c r="D18" s="307"/>
      <c r="E18" s="307"/>
      <c r="G18" s="307" t="s">
        <v>31</v>
      </c>
      <c r="H18" s="307"/>
      <c r="I18" s="307"/>
      <c r="L18" s="9"/>
    </row>
    <row r="19" spans="2:12" ht="7.5" customHeight="1">
      <c r="B19" s="8"/>
      <c r="L19" s="9"/>
    </row>
    <row r="20" spans="2:12" ht="19.7" customHeight="1">
      <c r="B20" s="8"/>
      <c r="C20" s="10" t="s">
        <v>8</v>
      </c>
      <c r="D20" s="10" t="s">
        <v>30</v>
      </c>
      <c r="E20" s="10" t="s">
        <v>32</v>
      </c>
      <c r="F20" s="11"/>
      <c r="G20" s="10"/>
      <c r="H20" s="19"/>
      <c r="I20" s="19"/>
      <c r="J20" s="19"/>
      <c r="K20" s="20"/>
      <c r="L20" s="9"/>
    </row>
    <row r="21" spans="2:12" ht="15.95" customHeight="1">
      <c r="B21" s="8"/>
      <c r="C21" s="15" t="s">
        <v>49</v>
      </c>
      <c r="D21" s="13" t="s">
        <v>21</v>
      </c>
      <c r="E21" s="14">
        <v>0.2083333</v>
      </c>
      <c r="F21" s="11"/>
      <c r="G21" s="21"/>
      <c r="H21" s="22"/>
      <c r="I21" s="22"/>
      <c r="J21" s="22"/>
      <c r="K21" s="23"/>
      <c r="L21" s="9"/>
    </row>
    <row r="22" spans="2:12" ht="15.95" customHeight="1">
      <c r="B22" s="8"/>
      <c r="C22" s="15" t="s">
        <v>50</v>
      </c>
      <c r="D22" s="13" t="s">
        <v>51</v>
      </c>
      <c r="E22" s="14">
        <v>0.3333333</v>
      </c>
      <c r="F22" s="11"/>
      <c r="G22" s="302" t="s">
        <v>52</v>
      </c>
      <c r="H22" s="303"/>
      <c r="I22" s="303"/>
      <c r="J22" s="303"/>
      <c r="K22" s="304"/>
      <c r="L22" s="9"/>
    </row>
    <row r="23" spans="2:12" ht="15.95" customHeight="1">
      <c r="B23" s="8"/>
      <c r="C23" s="15" t="s">
        <v>53</v>
      </c>
      <c r="D23" s="13" t="s">
        <v>54</v>
      </c>
      <c r="E23" s="14">
        <f>1/8*16/12*25/20*12/10</f>
        <v>0.25</v>
      </c>
      <c r="F23" s="11"/>
      <c r="G23" s="21"/>
      <c r="H23" s="22"/>
      <c r="I23" s="22"/>
      <c r="J23" s="22"/>
      <c r="K23" s="23"/>
      <c r="L23" s="9"/>
    </row>
    <row r="24" spans="2:12" ht="15.95" customHeight="1">
      <c r="B24" s="8"/>
      <c r="C24" s="15" t="s">
        <v>55</v>
      </c>
      <c r="D24" s="13" t="s">
        <v>56</v>
      </c>
      <c r="E24" s="14">
        <v>0.24305560000000001</v>
      </c>
      <c r="F24" s="11"/>
      <c r="G24" s="302" t="s">
        <v>57</v>
      </c>
      <c r="H24" s="303"/>
      <c r="I24" s="303"/>
      <c r="J24" s="303"/>
      <c r="K24" s="304"/>
      <c r="L24" s="9"/>
    </row>
    <row r="25" spans="2:12" ht="15.95" customHeight="1">
      <c r="B25" s="8"/>
      <c r="C25" s="15" t="s">
        <v>58</v>
      </c>
      <c r="D25" s="13" t="s">
        <v>59</v>
      </c>
      <c r="E25" s="24">
        <f>1/8*16/12*25/20*24/5</f>
        <v>1</v>
      </c>
      <c r="F25" s="11"/>
      <c r="G25" s="21"/>
      <c r="H25" s="22"/>
      <c r="I25" s="22"/>
      <c r="J25" s="22"/>
      <c r="K25" s="23"/>
      <c r="L25" s="9"/>
    </row>
    <row r="26" spans="2:12" ht="15.95" customHeight="1">
      <c r="B26" s="8"/>
      <c r="C26" s="17"/>
      <c r="D26" s="17"/>
      <c r="E26" s="17"/>
      <c r="F26" s="11"/>
      <c r="G26" s="302" t="s">
        <v>60</v>
      </c>
      <c r="H26" s="303"/>
      <c r="I26" s="303"/>
      <c r="J26" s="303"/>
      <c r="K26" s="304"/>
      <c r="L26" s="9"/>
    </row>
    <row r="27" spans="2:12" ht="15.95" customHeight="1">
      <c r="B27" s="8"/>
      <c r="C27" s="17"/>
      <c r="D27" s="17"/>
      <c r="E27" s="17"/>
      <c r="F27" s="11"/>
      <c r="G27" s="21"/>
      <c r="H27" s="22"/>
      <c r="I27" s="22"/>
      <c r="J27" s="22"/>
      <c r="K27" s="23"/>
      <c r="L27" s="9"/>
    </row>
    <row r="28" spans="2:12" ht="15.95" customHeight="1">
      <c r="B28" s="8"/>
      <c r="C28" s="17"/>
      <c r="D28" s="17"/>
      <c r="E28" s="17"/>
      <c r="F28" s="11"/>
      <c r="G28" s="21"/>
      <c r="H28" s="22"/>
      <c r="I28" s="22"/>
      <c r="J28" s="22"/>
      <c r="K28" s="23"/>
      <c r="L28" s="9"/>
    </row>
    <row r="29" spans="2:12" ht="15.95" customHeight="1">
      <c r="B29" s="8"/>
      <c r="C29" s="17"/>
      <c r="D29" s="17"/>
      <c r="E29" s="17"/>
      <c r="F29" s="11"/>
      <c r="G29" s="21"/>
      <c r="H29" s="22"/>
      <c r="I29" s="22"/>
      <c r="J29" s="22"/>
      <c r="K29" s="23"/>
      <c r="L29" s="9"/>
    </row>
    <row r="30" spans="2:12" ht="15.95" customHeight="1">
      <c r="B30" s="8"/>
      <c r="C30" s="17"/>
      <c r="D30" s="17"/>
      <c r="E30" s="17"/>
      <c r="F30" s="11"/>
      <c r="G30" s="25"/>
      <c r="H30" s="26"/>
      <c r="I30" s="26"/>
      <c r="J30" s="26"/>
      <c r="K30" s="27"/>
      <c r="L30" s="9"/>
    </row>
    <row r="31" spans="2:12" ht="15" customHeight="1">
      <c r="B31" s="28"/>
      <c r="C31" s="29"/>
      <c r="D31" s="29"/>
      <c r="E31" s="29"/>
      <c r="F31" s="30"/>
      <c r="G31" s="30"/>
      <c r="H31" s="30"/>
      <c r="I31" s="30"/>
      <c r="J31" s="30"/>
      <c r="K31" s="30"/>
      <c r="L31" s="31"/>
    </row>
  </sheetData>
  <mergeCells count="8">
    <mergeCell ref="G24:K24"/>
    <mergeCell ref="G26:K26"/>
    <mergeCell ref="B1:L2"/>
    <mergeCell ref="C4:E4"/>
    <mergeCell ref="G4:I4"/>
    <mergeCell ref="C18:E18"/>
    <mergeCell ref="G18:I18"/>
    <mergeCell ref="G22:K22"/>
  </mergeCells>
  <phoneticPr fontId="2" type="noConversion"/>
  <pageMargins left="0.98425196850393704" right="7.874015748031496E-2" top="0.6692913385826772" bottom="0.59055118110236215" header="0.5" footer="0.5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B1:Z31"/>
  <sheetViews>
    <sheetView zoomScaleNormal="100" workbookViewId="0">
      <selection activeCell="D45" sqref="D45"/>
    </sheetView>
  </sheetViews>
  <sheetFormatPr defaultRowHeight="12.75"/>
  <cols>
    <col min="1" max="1" width="0.625" style="120" customWidth="1"/>
    <col min="2" max="2" width="6.25" style="120" customWidth="1"/>
    <col min="3" max="3" width="16.875" style="120" customWidth="1"/>
    <col min="4" max="4" width="15.375" style="120" customWidth="1"/>
    <col min="5" max="5" width="6.875" style="120" customWidth="1"/>
    <col min="6" max="6" width="16.875" style="120" customWidth="1"/>
    <col min="7" max="7" width="16.875" style="134" customWidth="1"/>
    <col min="8" max="16384" width="9" style="120"/>
  </cols>
  <sheetData>
    <row r="1" spans="2:26" ht="24.95" customHeight="1">
      <c r="B1" s="308" t="s">
        <v>61</v>
      </c>
      <c r="C1" s="308"/>
      <c r="D1" s="308"/>
      <c r="E1" s="308"/>
      <c r="F1" s="308"/>
      <c r="G1" s="308"/>
    </row>
    <row r="2" spans="2:26" ht="9.9499999999999993" customHeight="1">
      <c r="B2" s="306"/>
      <c r="C2" s="306"/>
      <c r="D2" s="306"/>
      <c r="E2" s="306"/>
      <c r="F2" s="306"/>
      <c r="G2" s="306"/>
    </row>
    <row r="3" spans="2:26" ht="27.95" customHeight="1">
      <c r="B3" s="121" t="s">
        <v>8</v>
      </c>
      <c r="C3" s="122" t="s">
        <v>9</v>
      </c>
      <c r="D3" s="122" t="s">
        <v>10</v>
      </c>
      <c r="E3" s="122" t="s">
        <v>2</v>
      </c>
      <c r="F3" s="122" t="s">
        <v>11</v>
      </c>
      <c r="G3" s="123" t="s">
        <v>12</v>
      </c>
    </row>
    <row r="4" spans="2:26" ht="22.35" customHeight="1">
      <c r="B4" s="124">
        <v>1</v>
      </c>
      <c r="C4" s="125" t="s">
        <v>39</v>
      </c>
      <c r="D4" s="125" t="s">
        <v>7</v>
      </c>
      <c r="E4" s="126" t="s">
        <v>13</v>
      </c>
      <c r="F4" s="126">
        <v>273971</v>
      </c>
      <c r="G4" s="309" t="s">
        <v>89</v>
      </c>
      <c r="Z4" s="128"/>
    </row>
    <row r="5" spans="2:26" ht="22.35" customHeight="1">
      <c r="B5" s="124"/>
      <c r="C5" s="125"/>
      <c r="D5" s="125"/>
      <c r="E5" s="126"/>
      <c r="F5" s="126"/>
      <c r="G5" s="127"/>
      <c r="Z5" s="128"/>
    </row>
    <row r="6" spans="2:26" ht="22.35" customHeight="1">
      <c r="B6" s="124"/>
      <c r="C6" s="125"/>
      <c r="D6" s="125"/>
      <c r="E6" s="126"/>
      <c r="F6" s="126"/>
      <c r="G6" s="127"/>
      <c r="Z6" s="128"/>
    </row>
    <row r="7" spans="2:26" ht="22.35" customHeight="1">
      <c r="B7" s="124"/>
      <c r="C7" s="125"/>
      <c r="D7" s="125"/>
      <c r="E7" s="126"/>
      <c r="F7" s="126"/>
      <c r="G7" s="127"/>
      <c r="Z7" s="128"/>
    </row>
    <row r="8" spans="2:26" ht="22.35" customHeight="1">
      <c r="B8" s="124"/>
      <c r="C8" s="125"/>
      <c r="D8" s="125"/>
      <c r="E8" s="126"/>
      <c r="F8" s="126"/>
      <c r="G8" s="127"/>
      <c r="Z8" s="128"/>
    </row>
    <row r="9" spans="2:26" ht="22.35" customHeight="1">
      <c r="B9" s="124"/>
      <c r="C9" s="125"/>
      <c r="D9" s="125"/>
      <c r="E9" s="126"/>
      <c r="F9" s="126"/>
      <c r="G9" s="127"/>
      <c r="Z9" s="128"/>
    </row>
    <row r="10" spans="2:26" ht="22.35" customHeight="1">
      <c r="B10" s="124"/>
      <c r="C10" s="125"/>
      <c r="D10" s="125"/>
      <c r="E10" s="126"/>
      <c r="F10" s="126"/>
      <c r="G10" s="127"/>
      <c r="Z10" s="128"/>
    </row>
    <row r="11" spans="2:26" ht="22.35" customHeight="1">
      <c r="B11" s="124"/>
      <c r="C11" s="125"/>
      <c r="D11" s="125"/>
      <c r="E11" s="126"/>
      <c r="F11" s="126"/>
      <c r="G11" s="127"/>
      <c r="Z11" s="128"/>
    </row>
    <row r="12" spans="2:26" ht="22.35" customHeight="1">
      <c r="B12" s="124"/>
      <c r="C12" s="125"/>
      <c r="D12" s="125"/>
      <c r="E12" s="126"/>
      <c r="F12" s="126"/>
      <c r="G12" s="127"/>
      <c r="Z12" s="128"/>
    </row>
    <row r="13" spans="2:26" ht="22.35" customHeight="1">
      <c r="B13" s="124"/>
      <c r="C13" s="125"/>
      <c r="D13" s="125"/>
      <c r="E13" s="126"/>
      <c r="F13" s="126"/>
      <c r="G13" s="127"/>
      <c r="Z13" s="128"/>
    </row>
    <row r="14" spans="2:26" ht="22.35" customHeight="1">
      <c r="B14" s="124"/>
      <c r="C14" s="125"/>
      <c r="D14" s="125"/>
      <c r="E14" s="126"/>
      <c r="F14" s="126"/>
      <c r="G14" s="127"/>
      <c r="Z14" s="128"/>
    </row>
    <row r="15" spans="2:26" ht="22.35" customHeight="1">
      <c r="B15" s="124"/>
      <c r="C15" s="125"/>
      <c r="D15" s="125"/>
      <c r="E15" s="126"/>
      <c r="F15" s="126"/>
      <c r="G15" s="127"/>
      <c r="Z15" s="128"/>
    </row>
    <row r="16" spans="2:26" ht="22.35" customHeight="1">
      <c r="B16" s="124"/>
      <c r="C16" s="125"/>
      <c r="D16" s="125"/>
      <c r="E16" s="126"/>
      <c r="F16" s="126"/>
      <c r="G16" s="127"/>
      <c r="Z16" s="128"/>
    </row>
    <row r="17" spans="2:26" ht="22.35" customHeight="1">
      <c r="B17" s="124"/>
      <c r="C17" s="125"/>
      <c r="D17" s="125"/>
      <c r="E17" s="126"/>
      <c r="F17" s="126"/>
      <c r="G17" s="127"/>
      <c r="Z17" s="128"/>
    </row>
    <row r="18" spans="2:26" ht="22.35" customHeight="1">
      <c r="B18" s="124"/>
      <c r="C18" s="125"/>
      <c r="D18" s="125"/>
      <c r="E18" s="126"/>
      <c r="F18" s="126"/>
      <c r="G18" s="127"/>
      <c r="Z18" s="128"/>
    </row>
    <row r="19" spans="2:26" ht="22.35" customHeight="1">
      <c r="B19" s="124"/>
      <c r="C19" s="125"/>
      <c r="D19" s="125"/>
      <c r="E19" s="126"/>
      <c r="F19" s="126"/>
      <c r="G19" s="127"/>
      <c r="Z19" s="128"/>
    </row>
    <row r="20" spans="2:26" ht="22.35" customHeight="1">
      <c r="B20" s="124"/>
      <c r="C20" s="125"/>
      <c r="D20" s="125"/>
      <c r="E20" s="126"/>
      <c r="F20" s="126"/>
      <c r="G20" s="127"/>
      <c r="Z20" s="128"/>
    </row>
    <row r="21" spans="2:26" ht="22.35" customHeight="1">
      <c r="B21" s="124"/>
      <c r="C21" s="125"/>
      <c r="D21" s="125"/>
      <c r="E21" s="126"/>
      <c r="F21" s="126"/>
      <c r="G21" s="127"/>
      <c r="Z21" s="128"/>
    </row>
    <row r="22" spans="2:26" ht="22.35" customHeight="1">
      <c r="B22" s="124"/>
      <c r="C22" s="125"/>
      <c r="D22" s="125"/>
      <c r="E22" s="126"/>
      <c r="F22" s="126"/>
      <c r="G22" s="127"/>
      <c r="Z22" s="128"/>
    </row>
    <row r="23" spans="2:26" ht="22.35" customHeight="1">
      <c r="B23" s="124"/>
      <c r="C23" s="125"/>
      <c r="D23" s="125"/>
      <c r="E23" s="126"/>
      <c r="F23" s="126"/>
      <c r="G23" s="127"/>
      <c r="Z23" s="128"/>
    </row>
    <row r="24" spans="2:26" ht="22.35" customHeight="1">
      <c r="B24" s="124"/>
      <c r="C24" s="125"/>
      <c r="D24" s="125"/>
      <c r="E24" s="126"/>
      <c r="F24" s="126"/>
      <c r="G24" s="127"/>
      <c r="Z24" s="128"/>
    </row>
    <row r="25" spans="2:26" ht="22.35" customHeight="1">
      <c r="B25" s="124"/>
      <c r="C25" s="125"/>
      <c r="D25" s="125"/>
      <c r="E25" s="126"/>
      <c r="F25" s="126"/>
      <c r="G25" s="127"/>
      <c r="Z25" s="128"/>
    </row>
    <row r="26" spans="2:26" ht="22.35" customHeight="1">
      <c r="B26" s="124"/>
      <c r="C26" s="125"/>
      <c r="D26" s="125"/>
      <c r="E26" s="126"/>
      <c r="F26" s="126"/>
      <c r="G26" s="127"/>
      <c r="Z26" s="128"/>
    </row>
    <row r="27" spans="2:26" ht="22.35" customHeight="1">
      <c r="B27" s="124"/>
      <c r="C27" s="125"/>
      <c r="D27" s="125"/>
      <c r="E27" s="126"/>
      <c r="F27" s="126"/>
      <c r="G27" s="127"/>
      <c r="Z27" s="128"/>
    </row>
    <row r="28" spans="2:26" ht="22.35" customHeight="1">
      <c r="B28" s="124"/>
      <c r="C28" s="125"/>
      <c r="D28" s="125"/>
      <c r="E28" s="126"/>
      <c r="F28" s="126"/>
      <c r="G28" s="127"/>
      <c r="Z28" s="128"/>
    </row>
    <row r="29" spans="2:26" ht="22.35" customHeight="1">
      <c r="B29" s="124"/>
      <c r="C29" s="125"/>
      <c r="D29" s="125"/>
      <c r="E29" s="126"/>
      <c r="F29" s="126"/>
      <c r="G29" s="127"/>
      <c r="Z29" s="128"/>
    </row>
    <row r="30" spans="2:26" ht="22.35" customHeight="1">
      <c r="B30" s="129"/>
      <c r="C30" s="130"/>
      <c r="D30" s="130"/>
      <c r="E30" s="131"/>
      <c r="F30" s="131"/>
      <c r="G30" s="132"/>
      <c r="Z30" s="128"/>
    </row>
    <row r="31" spans="2:26">
      <c r="B31" s="133"/>
      <c r="C31" s="133"/>
      <c r="D31" s="133"/>
      <c r="E31" s="133"/>
      <c r="F31" s="133"/>
      <c r="G31" s="193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10</vt:i4>
      </vt:variant>
    </vt:vector>
  </HeadingPairs>
  <TitlesOfParts>
    <vt:vector size="18" baseType="lpstr">
      <vt:lpstr>일위대가총괄표</vt:lpstr>
      <vt:lpstr>일위대가</vt:lpstr>
      <vt:lpstr>단가산출총괄표</vt:lpstr>
      <vt:lpstr>단가산출</vt:lpstr>
      <vt:lpstr>기계경비총괄표</vt:lpstr>
      <vt:lpstr>기계경비</vt:lpstr>
      <vt:lpstr>기계경비적용기준(하반기적용)</vt:lpstr>
      <vt:lpstr>노임단가(하반기변경)</vt:lpstr>
      <vt:lpstr>기계경비!Print_Area</vt:lpstr>
      <vt:lpstr>'기계경비적용기준(하반기적용)'!Print_Area</vt:lpstr>
      <vt:lpstr>'노임단가(하반기변경)'!Print_Area</vt:lpstr>
      <vt:lpstr>단가산출!Print_Area</vt:lpstr>
      <vt:lpstr>단가산출총괄표!Print_Area</vt:lpstr>
      <vt:lpstr>일위대가!Print_Area</vt:lpstr>
      <vt:lpstr>일위대가총괄표!Print_Area</vt:lpstr>
      <vt:lpstr>'노임단가(하반기변경)'!Print_Titles</vt:lpstr>
      <vt:lpstr>단가산출!Print_Titles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2025-04-13T08:41:07Z</dcterms:modified>
</cp:coreProperties>
</file>